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atukishvili\Desktop\Bazari\2020\"/>
    </mc:Choice>
  </mc:AlternateContent>
  <bookViews>
    <workbookView xWindow="0" yWindow="0" windowWidth="28800" windowHeight="12435" tabRatio="918"/>
  </bookViews>
  <sheets>
    <sheet name="სპეც.მედ.2019" sheetId="15" r:id="rId1"/>
    <sheet name="Sheet1" sheetId="16" r:id="rId2"/>
  </sheets>
  <definedNames>
    <definedName name="_xlnm._FilterDatabase" localSheetId="0" hidden="1">სპეც.მედ.2019!$B$2:$B$70</definedName>
    <definedName name="OLE_LINK3" localSheetId="0">სპეც.მედ.2019!$B$13</definedName>
    <definedName name="OLE_LINK5" localSheetId="0">სპეც.მედ.2019!$B$12</definedName>
  </definedNames>
  <calcPr calcId="162913"/>
</workbook>
</file>

<file path=xl/calcChain.xml><?xml version="1.0" encoding="utf-8"?>
<calcChain xmlns="http://schemas.openxmlformats.org/spreadsheetml/2006/main">
  <c r="V12" i="15" l="1"/>
  <c r="V11" i="15"/>
  <c r="V56" i="15" l="1"/>
  <c r="Y40" i="15" l="1"/>
  <c r="V15" i="15" l="1"/>
  <c r="V16" i="15"/>
  <c r="V14" i="15"/>
  <c r="V55" i="15"/>
  <c r="V54" i="15"/>
  <c r="V53" i="15"/>
  <c r="V52" i="15"/>
  <c r="V51" i="15"/>
  <c r="V49" i="15"/>
  <c r="V50" i="15"/>
  <c r="V48" i="15"/>
  <c r="V47" i="15"/>
  <c r="V41" i="15"/>
  <c r="V42" i="15"/>
  <c r="V43" i="15"/>
  <c r="V44" i="15"/>
  <c r="V45" i="15"/>
  <c r="V46" i="15"/>
  <c r="V40" i="15"/>
  <c r="V37" i="15"/>
  <c r="V38" i="15"/>
  <c r="V39" i="15"/>
  <c r="V36" i="15"/>
  <c r="V32" i="15"/>
  <c r="V33" i="15"/>
  <c r="V30" i="15"/>
  <c r="V31" i="15"/>
  <c r="V29" i="15"/>
  <c r="V28" i="15"/>
  <c r="V27" i="15"/>
  <c r="V26" i="15"/>
  <c r="V25" i="15"/>
  <c r="V24" i="15"/>
  <c r="V23" i="15"/>
  <c r="V22" i="15"/>
  <c r="V21" i="15"/>
  <c r="V20" i="15"/>
  <c r="V19" i="15"/>
  <c r="V18" i="15"/>
  <c r="V17" i="15"/>
  <c r="V13" i="15"/>
  <c r="V10" i="15"/>
  <c r="V8" i="15"/>
  <c r="V7" i="15"/>
  <c r="V4" i="15"/>
  <c r="E18" i="16" l="1"/>
  <c r="B14" i="16" l="1"/>
  <c r="E13" i="16" s="1"/>
  <c r="O31" i="16" l="1"/>
  <c r="O27" i="16"/>
  <c r="A1" i="16" l="1"/>
</calcChain>
</file>

<file path=xl/sharedStrings.xml><?xml version="1.0" encoding="utf-8"?>
<sst xmlns="http://schemas.openxmlformats.org/spreadsheetml/2006/main" count="231" uniqueCount="117">
  <si>
    <t>N</t>
  </si>
  <si>
    <t>მედიკამენტის დასახელება</t>
  </si>
  <si>
    <t>,,სუბოქსონის“ ტიპის ბუპრენორფინისა და ნალოქსონის ნარევი 2,0 მგ</t>
  </si>
  <si>
    <t>,,სუბოქსონის“ ტიპის ბუპრენორფინისა და ნალოქსონის ნარევი 8,0 მგ</t>
  </si>
  <si>
    <t>აბი/კაფსულა</t>
  </si>
  <si>
    <t>კარტრიჯი</t>
  </si>
  <si>
    <t>მგ</t>
  </si>
  <si>
    <t>სე</t>
  </si>
  <si>
    <t>ტაბლეტი</t>
  </si>
  <si>
    <t xml:space="preserve">რეკომბინანტული აქტივირებული კოაგულაციური VII ფაქტორი (rFVIIa) 1მგ და/ან 2მგ დაფასოების  </t>
  </si>
  <si>
    <t>ანტიჰემოფილური XIII ფაქტორკონცენტრატი (250 და/ან 500ს.ე. დაფასოების)</t>
  </si>
  <si>
    <t>ანტიდიურეზული ჰორმონი (ცხვირის წვეთები და/ან სფრეი და/ან აბები და/ან პერორალური ლიოფილიზატი)</t>
  </si>
  <si>
    <t>მკგ</t>
  </si>
  <si>
    <t>ცალი</t>
  </si>
  <si>
    <t>სამკურნალო საშუალება პანკრეასის ფერმენტი ,,პანკრეატინი“ 300მგ</t>
  </si>
  <si>
    <t>სომატოტროპინი (SOMATROPIN) რეკომბინანტული დნმ ტექნოლოგიის (recombinant DNA technology) გზით მიღებული ადამიანის სომატოტროპული ჰორმონი</t>
  </si>
  <si>
    <t>განზომილების ერთეული</t>
  </si>
  <si>
    <t>ეტანერცეპტი 25მგ (საინექციო ხსნარი, მზა შპრიცი)</t>
  </si>
  <si>
    <t>ეტანერცეპტი 50მგ (საინექციო ხსნარი, მზა შპრიცი)</t>
  </si>
  <si>
    <t>ფლაკონი</t>
  </si>
  <si>
    <t>შპრიცი</t>
  </si>
  <si>
    <t>საინექციო ნაკრები</t>
  </si>
  <si>
    <t>ინსულინის შპრიც-კალმისტარი 
(ინსულინის მინიმალური დოზა (ბიჯი) 0,5 ერთეული, მაქსიმალური დოზა 30 ერთეული, აკრეფილი დოზის ვიზუალური კონტროლი, მეტალის  კორპუსი)</t>
  </si>
  <si>
    <t>გრ</t>
  </si>
  <si>
    <t>შესასყიდი რაოდენობა</t>
  </si>
  <si>
    <t>ამპულა</t>
  </si>
  <si>
    <t>ერთეულის ფასი (ლარი)</t>
  </si>
  <si>
    <t>ერთეულის ფასი (აშშ დოლარი)</t>
  </si>
  <si>
    <t>ერთეულის ფასი (ევრო)</t>
  </si>
  <si>
    <t>შენიშვნა</t>
  </si>
  <si>
    <t>ს/ს ბიოფარმი</t>
  </si>
  <si>
    <t>შპს პსპ ფარმა</t>
  </si>
  <si>
    <t>ნუტრილაინი</t>
  </si>
  <si>
    <t>სანოფი</t>
  </si>
  <si>
    <t>ს/ს გეფა</t>
  </si>
  <si>
    <t>ლარი</t>
  </si>
  <si>
    <t>აშშ დოლარი</t>
  </si>
  <si>
    <t>ევრო</t>
  </si>
  <si>
    <t>„ALKALOID AD Skopje“</t>
  </si>
  <si>
    <t>სატენდერო ფასი მიახლოებით</t>
  </si>
  <si>
    <t>ფოლიუმის მჟავა 0,4მგ (400მკგ)</t>
  </si>
  <si>
    <t>ერითრომიცინის თვალის 0,5% მალამო (ტუბი) ან ტეტრაციკლინის 1% მალამო (ტუბი) ან აზითრომიცინის თავლის წვეთები 15მგ/გ (ერთჯერად დოზიანი დაბალი სიმკვრივის პოლიეტილენის კონტეინერით, თითიეული აქტ.ნივთ 0,25გ შემცვლეობით)</t>
  </si>
  <si>
    <t>დეფერასიროქსი
(250 მგ და/ან 500მგ დაფასოების ტაბლეტი)
(რკინის შემბოჭავი საშუალება)</t>
  </si>
  <si>
    <t>ფონ ვილებრანდის ფაქტორი
(250 ს.ე / 500ს.ე, /1000 ს.ე დაფასოების)</t>
  </si>
  <si>
    <t>მიკოფენოლატის მოფეტილი 
(250 მგ და/ან 500მგ დაფასოების)</t>
  </si>
  <si>
    <t>ტოცილიზუმაბი 80მგ (ფლაკონი)</t>
  </si>
  <si>
    <t>ტოცილიზუმაბი 200მგ (ფლაკონი)</t>
  </si>
  <si>
    <t>ანტიჰემოფილური IX ფაქტორკონცენტრატი
(ფაქტორკონცენტრატის დაფასოება: 
(250 და/ან 300 ს.ე 500 და/ან 1000 ს.ე და /ან 600 ს.ე და/ან 1200 ს.ე)</t>
  </si>
  <si>
    <t>K ვიტამინი  10მგ/მლ
(ფიტომენადიონი) ამპულა</t>
  </si>
  <si>
    <t xml:space="preserve">მორფინის სულფატი 30 მგ </t>
  </si>
  <si>
    <t>მორფინის სულფატი 100მგ</t>
  </si>
  <si>
    <t>მორფინის ჰიდროქლორიდი/სულფატი 1მლ. 1% ამპულა</t>
  </si>
  <si>
    <t>პირფენიდონი 267 მგ მყარი კაფსულა</t>
  </si>
  <si>
    <t>ადალიმუმაბი 20მგ/0,2მლ (საინექციო ხსნარი, მზა შპრიცი)</t>
  </si>
  <si>
    <t>ადალიმუმაბი 40მგ/0,4მლ (საინექციო ხსნარი, მზა შპრიცი)</t>
  </si>
  <si>
    <t>ევეროლიმუსი 0,75მგ ტაბლეტი</t>
  </si>
  <si>
    <t xml:space="preserve">მორფინის სულფატი 15მგ </t>
  </si>
  <si>
    <t xml:space="preserve">მორფინის სულფატი 60 მგ </t>
  </si>
  <si>
    <t>ანტიჰემოფილური VIII ფაქტორკონცენტრატი
(ფაქტორკონცენტრატი 250 ს.ე; 500ს.ე, 1000 ს.ე დაფასოების)</t>
  </si>
  <si>
    <t>ნატრიუმის მიკოფენოლატი 
(180მგ და/ან 360მგ დაფასოების)</t>
  </si>
  <si>
    <t>გლუკაგონი  1მგ/მლ,  ფხვნილი გამხსნელით,   საინექციო ნაკრები. წარმოებული რეკომინანტული დნმ ტექნოლოგიით</t>
  </si>
  <si>
    <t>ციკლოსპორინი 25მგ</t>
  </si>
  <si>
    <t>ციკლოსპორინი 50მგ</t>
  </si>
  <si>
    <t>ციკლოსპორინი 100მგ</t>
  </si>
  <si>
    <t>ინტრავენური იმუნოგლობულინები  (ადამიანის ნორმალური იმუნოგლობულინი  IgG 95%)</t>
  </si>
  <si>
    <t xml:space="preserve">ტაკროლიმუსი 0,5მგ (აბი ან კაფსულა) </t>
  </si>
  <si>
    <t xml:space="preserve">ტაკროლიმუსი 1მგ (აბი ან კაფსულა) </t>
  </si>
  <si>
    <t>ფენილკეტონურიით დაავადებულ ბავშვთა სამკურნალო საკვები დანამატი</t>
  </si>
  <si>
    <t>ემიციზუმაბი 30მგ/60მგ/105მგ/150მგ
დაფასოების</t>
  </si>
  <si>
    <t>აბი</t>
  </si>
  <si>
    <t>შპს "დამოკიდებულების სამედიცინო მართვის ცენტრი"</t>
  </si>
  <si>
    <t>როშე</t>
  </si>
  <si>
    <t>შპს "ნეოფარმი"</t>
  </si>
  <si>
    <t xml:space="preserve"> აქტივირებული პროთრომბინ კომპლექს კონცენტრატი (ანტიინჰიბიტორული კოაგულაციური კომპლექსი)
500 ს.ე და/ან 1000 ს.ე დაფასოების (FeiBA)</t>
  </si>
  <si>
    <t>ხანგრძლივი მოქმედების ინსულინი 10მლ. ფლაკონი 100ს.ე./მლ (მოზრდილები) (ინსულატარიდი)</t>
  </si>
  <si>
    <t>ხანმოკლე მოქმედების ინსულინი 10მლ. ფლაკონი 100ს.ე./მლ (მოზრდილები) (აქტრაპიდი)</t>
  </si>
  <si>
    <t>ხანგრძლივი  მოქმედების ინსულინის ანალოგი 100ს.ე. 3მლ. (კარტრიჯი) (ლანტუსი)</t>
  </si>
  <si>
    <t>ხანმოკლე  მოქმედების ინსულინის ანალოგი 100ს.ე. 3მლ. (საინექციო ხსნარი კალამში) (აპიდრა)</t>
  </si>
  <si>
    <t>ანტიინჰიბიტორული
პროთრომბინ კომპლექსი (ადამიანის პროთრომბინ კომპლექსის კონცენტრატი) 250ს.ე და/ან 300 ს.ე და/ან 500ს.ე და ან 1000ს.ე დაფასოების</t>
  </si>
  <si>
    <t>ხანმოკლე მოქმედების ინსულინი 100ს.ე. 3მლ (კარტრიჯი) (ბავშვები) - აქტრაფიდი პენფილი</t>
  </si>
  <si>
    <t>ხანგრძლივი მოქმედების ინსულინი 100ს.ე. 3მლ. (კარტრიჯი) (ბავშვები) - ინსულატარდი პენფილი</t>
  </si>
  <si>
    <t xml:space="preserve">რკინადეფიციტური ანემიის სამკურნალო პრეპარატი  – 50 და/ან 100მგ ელემენტური რკინის შემცველობით </t>
  </si>
  <si>
    <t>ხანგრძლივი  მოქმედების ინსულინის ანალოგი 100ს.ე. 3მლ. (კარტრიჯი) (ლევემირი პენფილი)</t>
  </si>
  <si>
    <t>1 წლამდე</t>
  </si>
  <si>
    <t>1-3 წლამდე</t>
  </si>
  <si>
    <t>შპს "საბა"</t>
  </si>
  <si>
    <t>ტენდერი ცხადდება ბაზრის კვლევაში მიღებული ფასის შესაბამისად</t>
  </si>
  <si>
    <t>ახალი შემოთავაზება არ მიგვიღია - ტენდერი ცხადდება 2019 წლის სახელშეკრულებო ფასის შესაბამისად, სავალტო კურსის ცვალებადობის გათვალისწინებით</t>
  </si>
  <si>
    <t>ბაზრის კვლევის ფასი, იდენტურია 2019 წლის სახელშეკრულებო ღირებულებისა</t>
  </si>
  <si>
    <t>შესყიდვასთან დაკავშირებით მიმდინარეობს დამატებით%ი პროცედურები, ექსპერტების ჩართულობით. შედეგების შესახებ გაცნობებთ დამატებით.</t>
  </si>
  <si>
    <t>ბაზრის კვლევაში დაფიქსირებულია უფრო მაღალი ფასი, ვიდრე 2019 წლის ტენდერში - ტენდერი ცხადდება 2019 წლის სახელშეკრულებო ფასის შესაბამისად, სავალტო კურსის ცვალებადობის გათვალისწინებით</t>
  </si>
  <si>
    <t>ბაზრის კვლევაში დაფიქსირებულია უფრო მაღალი ფასი, ვიდრე 2019 წლის ტენდერში - ტენდერი ცხადდება 2019 წლის სახელშეკრულებო ფასის შესაბამისად</t>
  </si>
  <si>
    <t>ახალი შემოთავაზება არ მიგვიღია - ტენდერი ცხადდება 2019 წლის სახელშეკრულებო ფასის შესაბამისად</t>
  </si>
  <si>
    <t>მწარმოებელმა შეწყვიტა მედიკამენტის აღნიშნული ფორმით გამოშვება. ახალი ფორმის ღირებულება გაცილებით მეტია ძველ ფასზე. ამჟამად მიმდინარეობს ბაზრის დამატებითი კვლევის პროცედურები და შედეგების შესახებ გაცნობებთ მოგვიანებით</t>
  </si>
  <si>
    <t>3 წლიდან ზემოთ - მწარმოებელმა შეწყვიტა მედიკამენტის აღნიშნული ფორმით გამოშვება. ახალი ფორმის ღირებულება გაცილებით მეტია ძველ ფასზე. ამჟამად მიმდინარეობს ბაზრის დამატებითი კვლევის პროცედურები და შედეგების შესახებ გაცნობებთ მოგვიანებით</t>
  </si>
  <si>
    <t>ტენდერი ცხადდება ბაზრის კვლევაში მიღებული ფასის შესაბამისად, სავალტო კურსის ცვალებადობის გათვალისწინებით</t>
  </si>
  <si>
    <r>
      <t>წინა ტენდერის ფასი (</t>
    </r>
    <r>
      <rPr>
        <b/>
        <sz val="7"/>
        <rFont val="Sylfaen"/>
        <family val="1"/>
        <charset val="204"/>
      </rPr>
      <t>ვალუტის კურსზე  გადაყვანილი</t>
    </r>
    <r>
      <rPr>
        <b/>
        <sz val="8"/>
        <rFont val="Sylfaen"/>
        <family val="1"/>
        <charset val="204"/>
      </rPr>
      <t>)</t>
    </r>
  </si>
  <si>
    <r>
      <t xml:space="preserve">ერთეულის ფასი </t>
    </r>
    <r>
      <rPr>
        <b/>
        <sz val="7"/>
        <rFont val="Sylfaen"/>
        <family val="1"/>
        <charset val="204"/>
      </rPr>
      <t>(აშშ დოლარი)</t>
    </r>
  </si>
  <si>
    <r>
      <t xml:space="preserve">ბაზრის კვლევაში დაფიქსირებულია უფრო მაღალი ფასი, ვიდრე 2019 წლის ტენდერ(ებ)ში - ტენდერი გამოცხადდება: 
2019 წელს არსებული ფასის შესაბამისად, სავალტო კურსის ცვალებადობის გათვალისწინებით
</t>
    </r>
    <r>
      <rPr>
        <b/>
        <i/>
        <sz val="8"/>
        <color theme="1"/>
        <rFont val="Sylfaen"/>
        <family val="1"/>
        <charset val="204"/>
      </rPr>
      <t>ან</t>
    </r>
    <r>
      <rPr>
        <sz val="8"/>
        <color theme="1"/>
        <rFont val="Sylfaen"/>
        <family val="1"/>
        <charset val="204"/>
      </rPr>
      <t xml:space="preserve">
მიმწოდებლ(ებ)ის სპეციალური შემოთავაზების გათვალისწინებით (ასეთის არსებობის შემთხვევაში)</t>
    </r>
  </si>
  <si>
    <t>შესყიდვასთან დაკავშირებით მიმდინარეობს დამატებითი პროცედურები, ექსპერტების ჩართულობით. შედეგების შესახებ გაცნობებთ მოგვიანებით</t>
  </si>
  <si>
    <t>2019 წლის მიმწოდებლები</t>
  </si>
  <si>
    <t>ს/ს "გეფა"</t>
  </si>
  <si>
    <t>ს/ს "მედინსერვი"</t>
  </si>
  <si>
    <t>novo nordisk a/s</t>
  </si>
  <si>
    <t>Sanofi-Aventis Private Co. Ltd</t>
  </si>
  <si>
    <t>შპს დსმც - დამოკიდებულების სამედიცინო მართვის ცენტრი</t>
  </si>
  <si>
    <t>F.Hoffmann-La Roche Ltd</t>
  </si>
  <si>
    <t>novo norrdisk a/s denmark</t>
  </si>
  <si>
    <t>ALKALOID AD SKOPJE</t>
  </si>
  <si>
    <t>შპს "ავერსი ფარმა"</t>
  </si>
  <si>
    <t>შპს
"პსპ ფარმა"</t>
  </si>
  <si>
    <t>ხანმოკლე  მოქმედების ინსულინის ანალოგი 100ს.ე. 3მლ. (კარტრიჯი) (ნოვორაპიდი პენფილი)</t>
  </si>
  <si>
    <t xml:space="preserve"> შპს "პსპ ფარმა"</t>
  </si>
  <si>
    <t>შპს "ნუტრილაინი"</t>
  </si>
  <si>
    <t>ს/ს "ბიოფარმი"</t>
  </si>
  <si>
    <t>შპს "ნუგეში"</t>
  </si>
  <si>
    <t>მეთადონის ჰიდროქლორიდი (წყალში ხსნადი ფორმა - ხსნარის, კონცენტრატის ან ფხვნილის სახით) 135 000 გრამი აქტიური ნივთიერება მეთადონი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</si>
</sst>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_-* #,##0.00_р_._-;\-* #,##0.00_р_._-;_-* &quot;-&quot;??_р_._-;_-@_-"/>
    <numFmt numFmtId="167" formatCode="_(* #,##0_);_(* \(#,##0\);_(* &quot;-&quot;??_);_(@_)"/>
    <numFmt numFmtId="168" formatCode="0.000"/>
    <numFmt numFmtId="169" formatCode="0.0000"/>
    <numFmt numFmtId="170" formatCode="_(* #,##0.0_);_(* \(#,##0.0\);_(* &quot;-&quot;??_);_(@_)"/>
    <numFmt numFmtId="171" formatCode="_(* #,##0.0000_);_(* \(#,##0.0000\);_(* &quot;-&quot;??_);_(@_)"/>
    <numFmt numFmtId="172" formatCode="_(* #,##0.0_);_(* \(#,##0.0\);_(* &quot;-&quot;?_);_(@_)"/>
    <numFmt numFmtId="173" formatCode="_(* #,##0.000_);_(* \(#,##0.000\);_(* &quot;-&quot;??_);_(@_)"/>
    <numFmt numFmtId="174" formatCode="0.0"/>
    <numFmt numFmtId="175" formatCode="0.0000000"/>
    <numFmt numFmtId="176" formatCode="_(* #,##0.0000000_);_(* \(#,##0.0000000\);_(* &quot;-&quot;??_);_(@_)"/>
    <numFmt numFmtId="177" formatCode="_(* #,##0.00000_);_(* \(#,##0.00000\);_(* &quot;-&quot;??_);_(@_)"/>
    <numFmt numFmtId="178" formatCode="_(* #,##0.000000_);_(* \(#,##0.000000\);_(* &quot;-&quot;??_);_(@_)"/>
    <numFmt numFmtId="179" formatCode="_(* #,##0_);_(* \(#,##0\);_(* &quot;-&quot;?_);_(@_)"/>
    <numFmt numFmtId="180" formatCode="_(* #,##0.0000_);_(* \(#,##0.0000\);_(* &quot;-&quot;??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GEO DUMBADZE"/>
      <family val="2"/>
    </font>
    <font>
      <sz val="8"/>
      <color theme="1"/>
      <name val="Sylfaen"/>
      <family val="1"/>
    </font>
    <font>
      <sz val="8"/>
      <name val="Sylfaen"/>
      <family val="1"/>
    </font>
    <font>
      <b/>
      <i/>
      <sz val="8"/>
      <color theme="1"/>
      <name val="Sylfaen"/>
      <family val="1"/>
      <charset val="204"/>
    </font>
    <font>
      <sz val="8"/>
      <color theme="1"/>
      <name val="Sylfaen"/>
      <family val="1"/>
      <charset val="204"/>
    </font>
    <font>
      <b/>
      <sz val="8"/>
      <name val="Sylfaen"/>
      <family val="1"/>
      <charset val="204"/>
    </font>
    <font>
      <b/>
      <sz val="7"/>
      <name val="Sylfaen"/>
      <family val="1"/>
      <charset val="204"/>
    </font>
    <font>
      <sz val="8"/>
      <name val="Sylfaen"/>
      <family val="1"/>
      <charset val="204"/>
    </font>
    <font>
      <b/>
      <sz val="8"/>
      <color theme="1"/>
      <name val="Sylfaen"/>
      <family val="1"/>
      <charset val="204"/>
    </font>
    <font>
      <b/>
      <i/>
      <u val="singleAccounting"/>
      <sz val="8"/>
      <name val="Sylfaen"/>
      <family val="1"/>
      <charset val="204"/>
    </font>
    <font>
      <b/>
      <i/>
      <sz val="10"/>
      <name val="Sylfaen"/>
      <family val="1"/>
      <charset val="204"/>
    </font>
    <font>
      <b/>
      <i/>
      <sz val="8"/>
      <name val="Sylfaen"/>
      <family val="1"/>
      <charset val="204"/>
    </font>
    <font>
      <sz val="7"/>
      <color theme="1"/>
      <name val="Sylfaen"/>
      <family val="1"/>
      <charset val="204"/>
    </font>
    <font>
      <sz val="7"/>
      <name val="Sylfaen"/>
      <family val="1"/>
      <charset val="204"/>
    </font>
    <font>
      <sz val="8"/>
      <color rgb="FF5F6366"/>
      <name val="Sylfaen"/>
      <family val="1"/>
      <charset val="204"/>
    </font>
    <font>
      <sz val="9"/>
      <color rgb="FF5F6366"/>
      <name val="Sylfaen"/>
      <family val="1"/>
      <charset val="204"/>
    </font>
    <font>
      <sz val="7.5"/>
      <color theme="1"/>
      <name val="Sylfaen"/>
      <family val="1"/>
      <charset val="204"/>
    </font>
    <font>
      <sz val="11"/>
      <color theme="1"/>
      <name val="Sylfae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" fillId="3" borderId="0" applyNumberFormat="0" applyBorder="0" applyAlignment="0" applyProtection="0"/>
    <xf numFmtId="166" fontId="6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0" fontId="6" fillId="0" borderId="0"/>
    <xf numFmtId="0" fontId="1" fillId="0" borderId="0"/>
    <xf numFmtId="166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8" fillId="9" borderId="0" xfId="0" applyFont="1" applyFill="1"/>
    <xf numFmtId="167" fontId="9" fillId="9" borderId="2" xfId="1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vertical="center" wrapText="1"/>
    </xf>
    <xf numFmtId="167" fontId="8" fillId="9" borderId="0" xfId="0" applyNumberFormat="1" applyFont="1" applyFill="1"/>
    <xf numFmtId="43" fontId="8" fillId="9" borderId="0" xfId="0" applyNumberFormat="1" applyFont="1" applyFill="1"/>
    <xf numFmtId="0" fontId="8" fillId="9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12" fillId="9" borderId="1" xfId="2" applyNumberFormat="1" applyFont="1" applyFill="1" applyBorder="1" applyAlignment="1">
      <alignment horizontal="center" vertical="center" wrapText="1"/>
    </xf>
    <xf numFmtId="1" fontId="12" fillId="0" borderId="1" xfId="2" applyNumberFormat="1" applyFont="1" applyFill="1" applyBorder="1" applyAlignment="1">
      <alignment horizontal="center" vertical="center" wrapText="1"/>
    </xf>
    <xf numFmtId="2" fontId="12" fillId="9" borderId="6" xfId="2" applyNumberFormat="1" applyFont="1" applyFill="1" applyBorder="1" applyAlignment="1">
      <alignment horizontal="center" vertical="center" wrapText="1"/>
    </xf>
    <xf numFmtId="1" fontId="14" fillId="0" borderId="1" xfId="2" applyNumberFormat="1" applyFont="1" applyFill="1" applyBorder="1" applyAlignment="1">
      <alignment horizontal="center" vertical="center"/>
    </xf>
    <xf numFmtId="2" fontId="14" fillId="0" borderId="1" xfId="2" applyNumberFormat="1" applyFont="1" applyFill="1" applyBorder="1" applyAlignment="1">
      <alignment horizontal="left" vertical="center" wrapText="1"/>
    </xf>
    <xf numFmtId="2" fontId="14" fillId="0" borderId="1" xfId="2" applyNumberFormat="1" applyFont="1" applyFill="1" applyBorder="1" applyAlignment="1">
      <alignment horizontal="center" vertical="center" wrapText="1"/>
    </xf>
    <xf numFmtId="167" fontId="14" fillId="0" borderId="1" xfId="1" applyNumberFormat="1" applyFont="1" applyFill="1" applyBorder="1" applyAlignment="1">
      <alignment horizontal="center" vertical="center"/>
    </xf>
    <xf numFmtId="171" fontId="14" fillId="9" borderId="1" xfId="1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43" fontId="14" fillId="9" borderId="1" xfId="1" applyNumberFormat="1" applyFont="1" applyFill="1" applyBorder="1" applyAlignment="1">
      <alignment horizontal="center" vertical="center"/>
    </xf>
    <xf numFmtId="167" fontId="14" fillId="9" borderId="1" xfId="1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167" fontId="15" fillId="9" borderId="1" xfId="0" applyNumberFormat="1" applyFont="1" applyFill="1" applyBorder="1" applyAlignment="1">
      <alignment horizontal="center" vertical="center"/>
    </xf>
    <xf numFmtId="171" fontId="14" fillId="0" borderId="1" xfId="1" applyNumberFormat="1" applyFont="1" applyFill="1" applyBorder="1" applyAlignment="1">
      <alignment horizontal="center" vertical="center" wrapText="1"/>
    </xf>
    <xf numFmtId="43" fontId="11" fillId="9" borderId="1" xfId="1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43" fontId="14" fillId="10" borderId="1" xfId="1" applyNumberFormat="1" applyFont="1" applyFill="1" applyBorder="1" applyAlignment="1">
      <alignment horizontal="right" vertical="center" wrapText="1"/>
    </xf>
    <xf numFmtId="43" fontId="14" fillId="9" borderId="1" xfId="1" applyNumberFormat="1" applyFont="1" applyFill="1" applyBorder="1" applyAlignment="1">
      <alignment horizontal="right" vertical="center" wrapText="1"/>
    </xf>
    <xf numFmtId="171" fontId="14" fillId="9" borderId="1" xfId="1" applyNumberFormat="1" applyFont="1" applyFill="1" applyBorder="1" applyAlignment="1">
      <alignment horizontal="right" vertical="center" wrapText="1"/>
    </xf>
    <xf numFmtId="0" fontId="11" fillId="9" borderId="1" xfId="0" applyFont="1" applyFill="1" applyBorder="1"/>
    <xf numFmtId="167" fontId="14" fillId="9" borderId="1" xfId="1" applyNumberFormat="1" applyFont="1" applyFill="1" applyBorder="1" applyAlignment="1">
      <alignment horizontal="center"/>
    </xf>
    <xf numFmtId="1" fontId="14" fillId="9" borderId="1" xfId="2" applyNumberFormat="1" applyFont="1" applyFill="1" applyBorder="1" applyAlignment="1">
      <alignment horizontal="center" vertical="center"/>
    </xf>
    <xf numFmtId="2" fontId="14" fillId="9" borderId="1" xfId="2" applyNumberFormat="1" applyFont="1" applyFill="1" applyBorder="1" applyAlignment="1">
      <alignment horizontal="left" vertical="center" wrapText="1"/>
    </xf>
    <xf numFmtId="2" fontId="14" fillId="9" borderId="1" xfId="2" applyNumberFormat="1" applyFont="1" applyFill="1" applyBorder="1" applyAlignment="1">
      <alignment horizontal="center" vertical="center" wrapText="1"/>
    </xf>
    <xf numFmtId="43" fontId="14" fillId="9" borderId="1" xfId="1" applyNumberFormat="1" applyFont="1" applyFill="1" applyBorder="1" applyAlignment="1">
      <alignment horizontal="center" vertical="center" wrapText="1"/>
    </xf>
    <xf numFmtId="171" fontId="16" fillId="9" borderId="1" xfId="1" applyNumberFormat="1" applyFont="1" applyFill="1" applyBorder="1" applyAlignment="1">
      <alignment horizontal="center" vertical="center" wrapText="1"/>
    </xf>
    <xf numFmtId="43" fontId="15" fillId="9" borderId="1" xfId="0" applyNumberFormat="1" applyFont="1" applyFill="1" applyBorder="1" applyAlignment="1">
      <alignment horizontal="center" vertical="center"/>
    </xf>
    <xf numFmtId="173" fontId="14" fillId="9" borderId="1" xfId="1" applyNumberFormat="1" applyFont="1" applyFill="1" applyBorder="1" applyAlignment="1">
      <alignment horizontal="center" vertical="center"/>
    </xf>
    <xf numFmtId="167" fontId="15" fillId="9" borderId="1" xfId="1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right" vertical="center"/>
    </xf>
    <xf numFmtId="43" fontId="14" fillId="10" borderId="1" xfId="1" applyNumberFormat="1" applyFont="1" applyFill="1" applyBorder="1" applyAlignment="1">
      <alignment horizontal="center" vertical="center" wrapText="1"/>
    </xf>
    <xf numFmtId="167" fontId="14" fillId="9" borderId="1" xfId="1" applyNumberFormat="1" applyFont="1" applyFill="1" applyBorder="1" applyAlignment="1">
      <alignment horizontal="right" vertical="center" wrapText="1"/>
    </xf>
    <xf numFmtId="167" fontId="17" fillId="9" borderId="1" xfId="1" applyNumberFormat="1" applyFont="1" applyFill="1" applyBorder="1" applyAlignment="1">
      <alignment vertical="center"/>
    </xf>
    <xf numFmtId="2" fontId="18" fillId="9" borderId="1" xfId="2" applyNumberFormat="1" applyFont="1" applyFill="1" applyBorder="1" applyAlignment="1">
      <alignment vertical="center"/>
    </xf>
    <xf numFmtId="173" fontId="14" fillId="10" borderId="1" xfId="1" applyNumberFormat="1" applyFont="1" applyFill="1" applyBorder="1" applyAlignment="1">
      <alignment horizontal="center" vertical="center"/>
    </xf>
    <xf numFmtId="173" fontId="14" fillId="9" borderId="1" xfId="1" applyNumberFormat="1" applyFont="1" applyFill="1" applyBorder="1" applyAlignment="1">
      <alignment horizontal="center" vertical="center" wrapText="1"/>
    </xf>
    <xf numFmtId="171" fontId="12" fillId="9" borderId="1" xfId="1" applyNumberFormat="1" applyFont="1" applyFill="1" applyBorder="1" applyAlignment="1">
      <alignment horizontal="right" vertical="center" wrapText="1"/>
    </xf>
    <xf numFmtId="171" fontId="14" fillId="10" borderId="1" xfId="1" applyNumberFormat="1" applyFont="1" applyFill="1" applyBorder="1" applyAlignment="1">
      <alignment horizontal="right" vertical="center" wrapText="1"/>
    </xf>
    <xf numFmtId="167" fontId="17" fillId="9" borderId="1" xfId="1" applyNumberFormat="1" applyFont="1" applyFill="1" applyBorder="1" applyAlignment="1">
      <alignment horizontal="center" vertical="center" wrapText="1"/>
    </xf>
    <xf numFmtId="167" fontId="14" fillId="9" borderId="1" xfId="1" applyNumberFormat="1" applyFont="1" applyFill="1" applyBorder="1" applyAlignment="1">
      <alignment horizontal="center" vertical="center" wrapText="1"/>
    </xf>
    <xf numFmtId="175" fontId="18" fillId="9" borderId="1" xfId="2" applyNumberFormat="1" applyFont="1" applyFill="1" applyBorder="1" applyAlignment="1">
      <alignment vertical="center"/>
    </xf>
    <xf numFmtId="0" fontId="19" fillId="9" borderId="1" xfId="0" applyFont="1" applyFill="1" applyBorder="1" applyAlignment="1">
      <alignment horizontal="center" vertical="center" wrapText="1"/>
    </xf>
    <xf numFmtId="171" fontId="14" fillId="10" borderId="1" xfId="1" applyNumberFormat="1" applyFont="1" applyFill="1" applyBorder="1" applyAlignment="1">
      <alignment horizontal="center" vertical="center" wrapText="1"/>
    </xf>
    <xf numFmtId="168" fontId="14" fillId="9" borderId="1" xfId="2" applyNumberFormat="1" applyFont="1" applyFill="1" applyBorder="1" applyAlignment="1">
      <alignment horizontal="center" vertical="center" wrapText="1"/>
    </xf>
    <xf numFmtId="177" fontId="14" fillId="9" borderId="1" xfId="1" applyNumberFormat="1" applyFont="1" applyFill="1" applyBorder="1" applyAlignment="1">
      <alignment horizontal="center" vertical="center" wrapText="1"/>
    </xf>
    <xf numFmtId="43" fontId="11" fillId="9" borderId="1" xfId="0" applyNumberFormat="1" applyFont="1" applyFill="1" applyBorder="1" applyAlignment="1">
      <alignment horizontal="center" vertical="center"/>
    </xf>
    <xf numFmtId="169" fontId="14" fillId="9" borderId="1" xfId="2" applyNumberFormat="1" applyFont="1" applyFill="1" applyBorder="1" applyAlignment="1">
      <alignment horizontal="center" vertical="center" wrapText="1"/>
    </xf>
    <xf numFmtId="178" fontId="14" fillId="9" borderId="1" xfId="1" applyNumberFormat="1" applyFont="1" applyFill="1" applyBorder="1" applyAlignment="1">
      <alignment horizontal="center" vertical="center" wrapText="1"/>
    </xf>
    <xf numFmtId="171" fontId="14" fillId="0" borderId="1" xfId="1" applyNumberFormat="1" applyFont="1" applyFill="1" applyBorder="1" applyAlignment="1">
      <alignment horizontal="right" vertical="center" wrapText="1"/>
    </xf>
    <xf numFmtId="167" fontId="14" fillId="9" borderId="1" xfId="1" applyNumberFormat="1" applyFont="1" applyFill="1" applyBorder="1" applyAlignment="1">
      <alignment horizontal="center" wrapText="1"/>
    </xf>
    <xf numFmtId="0" fontId="11" fillId="9" borderId="1" xfId="0" applyFont="1" applyFill="1" applyBorder="1" applyAlignment="1">
      <alignment horizontal="right" vertical="center"/>
    </xf>
    <xf numFmtId="1" fontId="14" fillId="9" borderId="1" xfId="2" applyNumberFormat="1" applyFont="1" applyFill="1" applyBorder="1" applyAlignment="1">
      <alignment horizontal="center" vertical="center" wrapText="1"/>
    </xf>
    <xf numFmtId="0" fontId="11" fillId="10" borderId="1" xfId="0" applyFont="1" applyFill="1" applyBorder="1"/>
    <xf numFmtId="43" fontId="14" fillId="9" borderId="1" xfId="1" applyFont="1" applyFill="1" applyBorder="1" applyAlignment="1">
      <alignment horizontal="center" vertical="center" wrapText="1"/>
    </xf>
    <xf numFmtId="176" fontId="14" fillId="10" borderId="1" xfId="1" applyNumberFormat="1" applyFont="1" applyFill="1" applyBorder="1" applyAlignment="1">
      <alignment horizontal="right" vertical="center" wrapText="1"/>
    </xf>
    <xf numFmtId="2" fontId="20" fillId="9" borderId="1" xfId="2" applyNumberFormat="1" applyFont="1" applyFill="1" applyBorder="1" applyAlignment="1">
      <alignment horizontal="center" vertical="center" wrapText="1"/>
    </xf>
    <xf numFmtId="167" fontId="12" fillId="9" borderId="1" xfId="1" applyNumberFormat="1" applyFont="1" applyFill="1" applyBorder="1" applyAlignment="1">
      <alignment horizontal="center" vertical="center" wrapText="1"/>
    </xf>
    <xf numFmtId="173" fontId="14" fillId="10" borderId="1" xfId="1" applyNumberFormat="1" applyFont="1" applyFill="1" applyBorder="1" applyAlignment="1">
      <alignment horizontal="right" vertical="center" wrapText="1"/>
    </xf>
    <xf numFmtId="0" fontId="11" fillId="9" borderId="1" xfId="0" applyFont="1" applyFill="1" applyBorder="1" applyAlignment="1">
      <alignment vertical="center"/>
    </xf>
    <xf numFmtId="179" fontId="15" fillId="9" borderId="1" xfId="0" applyNumberFormat="1" applyFont="1" applyFill="1" applyBorder="1" applyAlignment="1">
      <alignment horizontal="center" vertical="center"/>
    </xf>
    <xf numFmtId="1" fontId="14" fillId="0" borderId="3" xfId="2" applyNumberFormat="1" applyFont="1" applyFill="1" applyBorder="1" applyAlignment="1">
      <alignment vertical="center"/>
    </xf>
    <xf numFmtId="170" fontId="14" fillId="10" borderId="1" xfId="1" applyNumberFormat="1" applyFont="1" applyFill="1" applyBorder="1" applyAlignment="1">
      <alignment horizontal="right" vertical="center" wrapText="1"/>
    </xf>
    <xf numFmtId="167" fontId="11" fillId="9" borderId="1" xfId="0" applyNumberFormat="1" applyFont="1" applyFill="1" applyBorder="1"/>
    <xf numFmtId="1" fontId="14" fillId="0" borderId="4" xfId="2" applyNumberFormat="1" applyFont="1" applyFill="1" applyBorder="1" applyAlignment="1">
      <alignment vertical="center"/>
    </xf>
    <xf numFmtId="167" fontId="14" fillId="10" borderId="1" xfId="1" applyNumberFormat="1" applyFont="1" applyFill="1" applyBorder="1" applyAlignment="1">
      <alignment horizontal="right" vertical="center" wrapText="1"/>
    </xf>
    <xf numFmtId="43" fontId="15" fillId="9" borderId="1" xfId="1" applyFont="1" applyFill="1" applyBorder="1" applyAlignment="1">
      <alignment horizontal="center" vertical="center"/>
    </xf>
    <xf numFmtId="43" fontId="11" fillId="9" borderId="1" xfId="0" applyNumberFormat="1" applyFont="1" applyFill="1" applyBorder="1"/>
    <xf numFmtId="169" fontId="11" fillId="9" borderId="1" xfId="0" applyNumberFormat="1" applyFont="1" applyFill="1" applyBorder="1" applyAlignment="1">
      <alignment horizontal="center" vertical="center"/>
    </xf>
    <xf numFmtId="173" fontId="14" fillId="9" borderId="1" xfId="1" applyNumberFormat="1" applyFont="1" applyFill="1" applyBorder="1" applyAlignment="1">
      <alignment horizontal="right" vertical="center" wrapText="1"/>
    </xf>
    <xf numFmtId="174" fontId="14" fillId="9" borderId="1" xfId="2" applyNumberFormat="1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right" vertical="center"/>
    </xf>
    <xf numFmtId="177" fontId="14" fillId="10" borderId="1" xfId="1" applyNumberFormat="1" applyFont="1" applyFill="1" applyBorder="1" applyAlignment="1">
      <alignment horizontal="right" vertical="center" wrapText="1"/>
    </xf>
    <xf numFmtId="43" fontId="14" fillId="9" borderId="1" xfId="1" applyNumberFormat="1" applyFont="1" applyFill="1" applyBorder="1" applyAlignment="1">
      <alignment horizontal="center"/>
    </xf>
    <xf numFmtId="169" fontId="11" fillId="9" borderId="1" xfId="0" applyNumberFormat="1" applyFont="1" applyFill="1" applyBorder="1" applyAlignment="1">
      <alignment vertical="center"/>
    </xf>
    <xf numFmtId="0" fontId="11" fillId="9" borderId="1" xfId="0" applyFont="1" applyFill="1" applyBorder="1" applyAlignment="1">
      <alignment horizontal="left"/>
    </xf>
    <xf numFmtId="43" fontId="14" fillId="9" borderId="1" xfId="1" applyFont="1" applyFill="1" applyBorder="1" applyAlignment="1">
      <alignment horizontal="center" vertical="center"/>
    </xf>
    <xf numFmtId="43" fontId="14" fillId="9" borderId="1" xfId="1" applyFont="1" applyFill="1" applyBorder="1" applyAlignment="1">
      <alignment horizontal="center"/>
    </xf>
    <xf numFmtId="170" fontId="14" fillId="0" borderId="1" xfId="1" applyNumberFormat="1" applyFont="1" applyFill="1" applyBorder="1" applyAlignment="1">
      <alignment horizontal="center" vertical="center"/>
    </xf>
    <xf numFmtId="0" fontId="22" fillId="9" borderId="1" xfId="0" applyFont="1" applyFill="1" applyBorder="1"/>
    <xf numFmtId="167" fontId="12" fillId="9" borderId="1" xfId="1" applyNumberFormat="1" applyFont="1" applyFill="1" applyBorder="1" applyAlignment="1">
      <alignment horizontal="center" vertical="center"/>
    </xf>
    <xf numFmtId="0" fontId="23" fillId="0" borderId="0" xfId="0" applyFont="1"/>
    <xf numFmtId="0" fontId="11" fillId="10" borderId="1" xfId="0" applyFont="1" applyFill="1" applyBorder="1" applyAlignment="1">
      <alignment vertical="center"/>
    </xf>
    <xf numFmtId="172" fontId="11" fillId="9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11" fillId="9" borderId="0" xfId="0" applyFont="1" applyFill="1"/>
    <xf numFmtId="43" fontId="11" fillId="9" borderId="0" xfId="1" applyFont="1" applyFill="1" applyAlignment="1">
      <alignment horizontal="center" vertical="center"/>
    </xf>
    <xf numFmtId="0" fontId="24" fillId="0" borderId="0" xfId="0" applyFont="1"/>
    <xf numFmtId="180" fontId="11" fillId="9" borderId="1" xfId="0" applyNumberFormat="1" applyFont="1" applyFill="1" applyBorder="1" applyAlignment="1">
      <alignment horizontal="center" vertical="center"/>
    </xf>
    <xf numFmtId="2" fontId="12" fillId="0" borderId="3" xfId="2" applyNumberFormat="1" applyFont="1" applyFill="1" applyBorder="1" applyAlignment="1">
      <alignment horizontal="center" vertical="center" wrapText="1"/>
    </xf>
    <xf numFmtId="2" fontId="12" fillId="0" borderId="4" xfId="2" applyNumberFormat="1" applyFont="1" applyFill="1" applyBorder="1" applyAlignment="1">
      <alignment horizontal="center" vertical="center" wrapText="1"/>
    </xf>
    <xf numFmtId="0" fontId="8" fillId="9" borderId="1" xfId="0" applyFont="1" applyFill="1" applyBorder="1"/>
    <xf numFmtId="167" fontId="14" fillId="0" borderId="1" xfId="1" applyNumberFormat="1" applyFont="1" applyFill="1" applyBorder="1" applyAlignment="1">
      <alignment horizontal="center" vertical="center" wrapText="1"/>
    </xf>
    <xf numFmtId="2" fontId="12" fillId="0" borderId="3" xfId="2" applyNumberFormat="1" applyFont="1" applyFill="1" applyBorder="1" applyAlignment="1">
      <alignment horizontal="center" vertical="center" wrapText="1"/>
    </xf>
    <xf numFmtId="2" fontId="12" fillId="0" borderId="4" xfId="2" applyNumberFormat="1" applyFont="1" applyFill="1" applyBorder="1" applyAlignment="1">
      <alignment horizontal="center" vertical="center" wrapText="1"/>
    </xf>
    <xf numFmtId="2" fontId="12" fillId="9" borderId="3" xfId="2" applyNumberFormat="1" applyFont="1" applyFill="1" applyBorder="1" applyAlignment="1">
      <alignment horizontal="center" vertical="center" wrapText="1"/>
    </xf>
    <xf numFmtId="2" fontId="12" fillId="9" borderId="4" xfId="2" applyNumberFormat="1" applyFont="1" applyFill="1" applyBorder="1" applyAlignment="1">
      <alignment horizontal="center" vertical="center" wrapText="1"/>
    </xf>
    <xf numFmtId="2" fontId="12" fillId="9" borderId="1" xfId="2" applyNumberFormat="1" applyFont="1" applyFill="1" applyBorder="1" applyAlignment="1">
      <alignment horizontal="center" vertical="center" wrapText="1"/>
    </xf>
    <xf numFmtId="2" fontId="14" fillId="0" borderId="1" xfId="2" applyNumberFormat="1" applyFont="1" applyFill="1" applyBorder="1" applyAlignment="1">
      <alignment horizontal="left" vertical="center" wrapText="1"/>
    </xf>
    <xf numFmtId="2" fontId="14" fillId="0" borderId="1" xfId="2" applyNumberFormat="1" applyFont="1" applyFill="1" applyBorder="1" applyAlignment="1">
      <alignment horizontal="center" vertical="center" wrapText="1"/>
    </xf>
    <xf numFmtId="1" fontId="14" fillId="0" borderId="3" xfId="2" applyNumberFormat="1" applyFont="1" applyFill="1" applyBorder="1" applyAlignment="1">
      <alignment horizontal="center" vertical="center"/>
    </xf>
    <xf numFmtId="1" fontId="14" fillId="0" borderId="4" xfId="2" applyNumberFormat="1" applyFont="1" applyFill="1" applyBorder="1" applyAlignment="1">
      <alignment horizontal="center" vertical="center"/>
    </xf>
    <xf numFmtId="1" fontId="14" fillId="0" borderId="1" xfId="2" applyNumberFormat="1" applyFont="1" applyFill="1" applyBorder="1" applyAlignment="1">
      <alignment horizontal="center" vertical="center"/>
    </xf>
    <xf numFmtId="1" fontId="14" fillId="0" borderId="5" xfId="2" applyNumberFormat="1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wrapText="1"/>
    </xf>
    <xf numFmtId="0" fontId="11" fillId="9" borderId="5" xfId="0" applyFont="1" applyFill="1" applyBorder="1" applyAlignment="1">
      <alignment horizontal="center" wrapText="1"/>
    </xf>
    <xf numFmtId="0" fontId="11" fillId="9" borderId="4" xfId="0" applyFont="1" applyFill="1" applyBorder="1" applyAlignment="1">
      <alignment horizont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/>
    </xf>
    <xf numFmtId="43" fontId="14" fillId="0" borderId="1" xfId="1" applyNumberFormat="1" applyFont="1" applyFill="1" applyBorder="1" applyAlignment="1">
      <alignment horizontal="center" vertical="center" wrapText="1"/>
    </xf>
  </cellXfs>
  <cellStyles count="27">
    <cellStyle name="60% - Accent2 2" xfId="9"/>
    <cellStyle name="Accent1 2" xfId="10"/>
    <cellStyle name="Accent5 2" xfId="11"/>
    <cellStyle name="Accent6 2" xfId="12"/>
    <cellStyle name="Bad 2" xfId="13"/>
    <cellStyle name="Comma" xfId="1" builtinId="3"/>
    <cellStyle name="Comma 2" xfId="14"/>
    <cellStyle name="Comma 2 2" xfId="20"/>
    <cellStyle name="Comma 3" xfId="19"/>
    <cellStyle name="Comma 4" xfId="25"/>
    <cellStyle name="Good 2" xfId="15"/>
    <cellStyle name="Neutral 2" xfId="16"/>
    <cellStyle name="Normal" xfId="0" builtinId="0"/>
    <cellStyle name="Normal 2" xfId="2"/>
    <cellStyle name="Normal 2 2" xfId="17"/>
    <cellStyle name="Normal 2 2 2" xfId="22"/>
    <cellStyle name="Normal 2 3" xfId="21"/>
    <cellStyle name="Normal 3" xfId="3"/>
    <cellStyle name="Normal 4" xfId="4"/>
    <cellStyle name="Normal 4 2" xfId="23"/>
    <cellStyle name="Normal 5" xfId="5"/>
    <cellStyle name="Normal 6" xfId="6"/>
    <cellStyle name="Normal 7" xfId="7"/>
    <cellStyle name="Normal 7 2" xfId="24"/>
    <cellStyle name="Normal 8" xfId="8"/>
    <cellStyle name="Percent 2" xfId="18"/>
    <cellStyle name="Percent 3" xfId="26"/>
  </cellStyles>
  <dxfs count="0"/>
  <tableStyles count="0" defaultTableStyle="TableStyleMedium9" defaultPivotStyle="PivotStyleLight16"/>
  <colors>
    <mruColors>
      <color rgb="FF66FFCC"/>
      <color rgb="FF9900CC"/>
      <color rgb="FFFF0066"/>
      <color rgb="FF66FF3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2:Z83"/>
  <sheetViews>
    <sheetView tabSelected="1" zoomScaleNormal="100" workbookViewId="0">
      <pane ySplit="2" topLeftCell="A3" activePane="bottomLeft" state="frozen"/>
      <selection pane="bottomLeft" activeCell="X12" sqref="X12"/>
    </sheetView>
  </sheetViews>
  <sheetFormatPr defaultRowHeight="11.25"/>
  <cols>
    <col min="1" max="1" width="2.85546875" style="4" customWidth="1"/>
    <col min="2" max="2" width="34.140625" style="5" customWidth="1"/>
    <col min="3" max="3" width="9.140625" style="6" customWidth="1"/>
    <col min="4" max="4" width="12.85546875" style="4" customWidth="1"/>
    <col min="5" max="5" width="17.5703125" style="4" customWidth="1"/>
    <col min="6" max="7" width="8.42578125" style="1" customWidth="1"/>
    <col min="8" max="8" width="9.28515625" style="1" customWidth="1"/>
    <col min="9" max="9" width="8.140625" style="1" customWidth="1"/>
    <col min="10" max="10" width="8.85546875" style="1" customWidth="1"/>
    <col min="11" max="11" width="9" style="1" customWidth="1"/>
    <col min="12" max="12" width="10.28515625" style="1" customWidth="1"/>
    <col min="13" max="13" width="10" style="1" customWidth="1"/>
    <col min="14" max="14" width="7.7109375" style="1" customWidth="1"/>
    <col min="15" max="15" width="9.28515625" style="1" customWidth="1"/>
    <col min="16" max="16" width="11.7109375" style="1" customWidth="1"/>
    <col min="17" max="17" width="9.140625" style="1" customWidth="1"/>
    <col min="18" max="18" width="13" style="1" customWidth="1"/>
    <col min="19" max="19" width="8.42578125" style="1" customWidth="1"/>
    <col min="20" max="20" width="11.28515625" style="1" customWidth="1"/>
    <col min="21" max="21" width="22.7109375" style="1" customWidth="1"/>
    <col min="22" max="22" width="12.85546875" style="9" customWidth="1"/>
    <col min="23" max="24" width="9.140625" style="1"/>
    <col min="25" max="25" width="9.85546875" style="1" bestFit="1" customWidth="1"/>
    <col min="26" max="16384" width="9.140625" style="1"/>
  </cols>
  <sheetData>
    <row r="2" spans="1:25" ht="60" customHeight="1">
      <c r="A2" s="10"/>
      <c r="B2" s="108" t="s">
        <v>1</v>
      </c>
      <c r="C2" s="108" t="s">
        <v>16</v>
      </c>
      <c r="D2" s="108" t="s">
        <v>24</v>
      </c>
      <c r="E2" s="104" t="s">
        <v>100</v>
      </c>
      <c r="F2" s="112" t="s">
        <v>96</v>
      </c>
      <c r="G2" s="112"/>
      <c r="H2" s="112"/>
      <c r="I2" s="11" t="s">
        <v>97</v>
      </c>
      <c r="J2" s="11" t="s">
        <v>28</v>
      </c>
      <c r="K2" s="11" t="s">
        <v>28</v>
      </c>
      <c r="L2" s="11" t="s">
        <v>26</v>
      </c>
      <c r="M2" s="11" t="s">
        <v>97</v>
      </c>
      <c r="N2" s="11" t="s">
        <v>26</v>
      </c>
      <c r="O2" s="11" t="s">
        <v>97</v>
      </c>
      <c r="P2" s="11" t="s">
        <v>26</v>
      </c>
      <c r="Q2" s="11" t="s">
        <v>27</v>
      </c>
      <c r="R2" s="11" t="s">
        <v>27</v>
      </c>
      <c r="S2" s="11" t="s">
        <v>28</v>
      </c>
      <c r="T2" s="11" t="s">
        <v>26</v>
      </c>
      <c r="U2" s="110" t="s">
        <v>29</v>
      </c>
      <c r="V2" s="110" t="s">
        <v>39</v>
      </c>
    </row>
    <row r="3" spans="1:25" ht="42.75" customHeight="1">
      <c r="A3" s="12" t="s">
        <v>0</v>
      </c>
      <c r="B3" s="109"/>
      <c r="C3" s="109"/>
      <c r="D3" s="109"/>
      <c r="E3" s="105"/>
      <c r="F3" s="11" t="s">
        <v>35</v>
      </c>
      <c r="G3" s="11" t="s">
        <v>36</v>
      </c>
      <c r="H3" s="11" t="s">
        <v>37</v>
      </c>
      <c r="I3" s="112" t="s">
        <v>34</v>
      </c>
      <c r="J3" s="112"/>
      <c r="K3" s="11" t="s">
        <v>33</v>
      </c>
      <c r="L3" s="11" t="s">
        <v>30</v>
      </c>
      <c r="M3" s="11" t="s">
        <v>85</v>
      </c>
      <c r="N3" s="11" t="s">
        <v>31</v>
      </c>
      <c r="O3" s="13" t="s">
        <v>38</v>
      </c>
      <c r="P3" s="11" t="s">
        <v>70</v>
      </c>
      <c r="Q3" s="13" t="s">
        <v>71</v>
      </c>
      <c r="R3" s="13" t="s">
        <v>103</v>
      </c>
      <c r="S3" s="11" t="s">
        <v>32</v>
      </c>
      <c r="T3" s="11" t="s">
        <v>72</v>
      </c>
      <c r="U3" s="111"/>
      <c r="V3" s="111"/>
    </row>
    <row r="4" spans="1:25" ht="35.25" customHeight="1">
      <c r="A4" s="14">
        <v>1</v>
      </c>
      <c r="B4" s="15" t="s">
        <v>40</v>
      </c>
      <c r="C4" s="16" t="s">
        <v>6</v>
      </c>
      <c r="D4" s="17">
        <v>120000</v>
      </c>
      <c r="E4" s="17" t="s">
        <v>72</v>
      </c>
      <c r="F4" s="18">
        <v>4.1700000000000001E-2</v>
      </c>
      <c r="G4" s="19"/>
      <c r="H4" s="18"/>
      <c r="I4" s="20"/>
      <c r="J4" s="21"/>
      <c r="K4" s="21"/>
      <c r="L4" s="19"/>
      <c r="M4" s="19"/>
      <c r="N4" s="22">
        <v>0.4</v>
      </c>
      <c r="O4" s="19"/>
      <c r="P4" s="19"/>
      <c r="Q4" s="19"/>
      <c r="R4" s="19"/>
      <c r="S4" s="19"/>
      <c r="T4" s="19">
        <v>4.1700000000000001E-2</v>
      </c>
      <c r="U4" s="23" t="s">
        <v>86</v>
      </c>
      <c r="V4" s="24">
        <f>N4*D4</f>
        <v>48000</v>
      </c>
    </row>
    <row r="5" spans="1:25" ht="133.5" customHeight="1">
      <c r="A5" s="14">
        <v>2</v>
      </c>
      <c r="B5" s="15" t="s">
        <v>15</v>
      </c>
      <c r="C5" s="16" t="s">
        <v>6</v>
      </c>
      <c r="D5" s="17">
        <v>46680</v>
      </c>
      <c r="E5" s="17" t="s">
        <v>101</v>
      </c>
      <c r="F5" s="18"/>
      <c r="G5" s="19"/>
      <c r="H5" s="25">
        <v>3.2549999999999999</v>
      </c>
      <c r="I5" s="21">
        <v>23</v>
      </c>
      <c r="J5" s="21"/>
      <c r="K5" s="102"/>
      <c r="L5" s="19"/>
      <c r="M5" s="103"/>
      <c r="N5" s="19"/>
      <c r="O5" s="19"/>
      <c r="P5" s="19"/>
      <c r="Q5" s="19"/>
      <c r="R5" s="19"/>
      <c r="S5" s="19"/>
      <c r="T5" s="26"/>
      <c r="U5" s="27" t="s">
        <v>93</v>
      </c>
      <c r="V5" s="24">
        <v>3220920</v>
      </c>
      <c r="X5" s="7"/>
    </row>
    <row r="6" spans="1:25" ht="67.5" customHeight="1">
      <c r="A6" s="14">
        <v>3</v>
      </c>
      <c r="B6" s="15" t="s">
        <v>73</v>
      </c>
      <c r="C6" s="16" t="s">
        <v>7</v>
      </c>
      <c r="D6" s="17">
        <v>226000</v>
      </c>
      <c r="E6" s="17" t="s">
        <v>102</v>
      </c>
      <c r="F6" s="106"/>
      <c r="G6" s="28">
        <v>1.1000000000000001</v>
      </c>
      <c r="H6" s="30"/>
      <c r="I6" s="21"/>
      <c r="J6" s="21"/>
      <c r="K6" s="21"/>
      <c r="L6" s="31"/>
      <c r="M6" s="31"/>
      <c r="N6" s="31"/>
      <c r="O6" s="31"/>
      <c r="P6" s="31"/>
      <c r="Q6" s="31"/>
      <c r="R6" s="19"/>
      <c r="S6" s="19"/>
      <c r="T6" s="31"/>
      <c r="U6" s="23" t="s">
        <v>87</v>
      </c>
      <c r="V6" s="24">
        <v>745800.00000000012</v>
      </c>
    </row>
    <row r="7" spans="1:25" ht="39" customHeight="1">
      <c r="A7" s="115">
        <v>4</v>
      </c>
      <c r="B7" s="15" t="s">
        <v>74</v>
      </c>
      <c r="C7" s="16" t="s">
        <v>19</v>
      </c>
      <c r="D7" s="17">
        <v>173912</v>
      </c>
      <c r="E7" s="17" t="s">
        <v>103</v>
      </c>
      <c r="F7" s="30"/>
      <c r="G7" s="28">
        <v>2.5</v>
      </c>
      <c r="H7" s="30"/>
      <c r="I7" s="32"/>
      <c r="J7" s="32"/>
      <c r="K7" s="32"/>
      <c r="L7" s="31"/>
      <c r="M7" s="31"/>
      <c r="N7" s="31"/>
      <c r="O7" s="31"/>
      <c r="P7" s="31"/>
      <c r="Q7" s="31"/>
      <c r="R7" s="28">
        <v>2.5</v>
      </c>
      <c r="S7" s="19"/>
      <c r="T7" s="31"/>
      <c r="U7" s="124" t="s">
        <v>88</v>
      </c>
      <c r="V7" s="24">
        <f>D7*R7*3</f>
        <v>1304340</v>
      </c>
    </row>
    <row r="8" spans="1:25" ht="37.5" customHeight="1">
      <c r="A8" s="116"/>
      <c r="B8" s="15" t="s">
        <v>75</v>
      </c>
      <c r="C8" s="16" t="s">
        <v>19</v>
      </c>
      <c r="D8" s="17">
        <v>144490</v>
      </c>
      <c r="E8" s="17" t="s">
        <v>103</v>
      </c>
      <c r="F8" s="30"/>
      <c r="G8" s="28">
        <v>2.5</v>
      </c>
      <c r="H8" s="30"/>
      <c r="I8" s="32"/>
      <c r="J8" s="32"/>
      <c r="K8" s="32"/>
      <c r="L8" s="31"/>
      <c r="M8" s="31"/>
      <c r="N8" s="31"/>
      <c r="O8" s="31"/>
      <c r="P8" s="31"/>
      <c r="Q8" s="31"/>
      <c r="R8" s="28">
        <v>2.5</v>
      </c>
      <c r="S8" s="19"/>
      <c r="T8" s="31"/>
      <c r="U8" s="125"/>
      <c r="V8" s="24">
        <f>D8*R8*3</f>
        <v>1083675</v>
      </c>
    </row>
    <row r="9" spans="1:25" ht="84.75" customHeight="1">
      <c r="A9" s="33">
        <v>5</v>
      </c>
      <c r="B9" s="34" t="s">
        <v>41</v>
      </c>
      <c r="C9" s="35" t="s">
        <v>13</v>
      </c>
      <c r="D9" s="21">
        <v>50000</v>
      </c>
      <c r="E9" s="21"/>
      <c r="F9" s="18"/>
      <c r="G9" s="36"/>
      <c r="H9" s="37"/>
      <c r="I9" s="21"/>
      <c r="J9" s="21"/>
      <c r="K9" s="35"/>
      <c r="L9" s="19"/>
      <c r="M9" s="19"/>
      <c r="N9" s="19">
        <v>5.5</v>
      </c>
      <c r="O9" s="19"/>
      <c r="P9" s="19"/>
      <c r="Q9" s="19"/>
      <c r="R9" s="19"/>
      <c r="S9" s="19"/>
      <c r="T9" s="19"/>
      <c r="U9" s="27" t="s">
        <v>99</v>
      </c>
      <c r="V9" s="38"/>
    </row>
    <row r="10" spans="1:25" ht="112.5" customHeight="1">
      <c r="A10" s="14">
        <v>6</v>
      </c>
      <c r="B10" s="15" t="s">
        <v>42</v>
      </c>
      <c r="C10" s="16" t="s">
        <v>6</v>
      </c>
      <c r="D10" s="17">
        <v>3210000</v>
      </c>
      <c r="E10" s="17" t="s">
        <v>101</v>
      </c>
      <c r="F10" s="18"/>
      <c r="G10" s="22">
        <v>2.75E-2</v>
      </c>
      <c r="H10" s="36"/>
      <c r="I10" s="39">
        <v>3.5999999999999997E-2</v>
      </c>
      <c r="J10" s="21"/>
      <c r="K10" s="35"/>
      <c r="L10" s="19"/>
      <c r="M10" s="19"/>
      <c r="N10" s="19">
        <v>0.1075</v>
      </c>
      <c r="O10" s="19"/>
      <c r="P10" s="19"/>
      <c r="Q10" s="19"/>
      <c r="R10" s="19"/>
      <c r="S10" s="19"/>
      <c r="T10" s="19"/>
      <c r="U10" s="23" t="s">
        <v>90</v>
      </c>
      <c r="V10" s="40">
        <f>G10*D10*3</f>
        <v>264825</v>
      </c>
    </row>
    <row r="11" spans="1:25" ht="48" customHeight="1">
      <c r="A11" s="117">
        <v>7</v>
      </c>
      <c r="B11" s="15" t="s">
        <v>77</v>
      </c>
      <c r="C11" s="16" t="s">
        <v>5</v>
      </c>
      <c r="D11" s="17">
        <v>327177</v>
      </c>
      <c r="E11" s="107" t="s">
        <v>104</v>
      </c>
      <c r="F11" s="30"/>
      <c r="G11" s="126"/>
      <c r="H11" s="41">
        <v>3.58</v>
      </c>
      <c r="I11" s="32"/>
      <c r="J11" s="32"/>
      <c r="K11" s="35">
        <v>3.69</v>
      </c>
      <c r="L11" s="31"/>
      <c r="M11" s="31"/>
      <c r="N11" s="31"/>
      <c r="O11" s="31"/>
      <c r="P11" s="31"/>
      <c r="Q11" s="31"/>
      <c r="R11" s="19">
        <v>6.6</v>
      </c>
      <c r="S11" s="19"/>
      <c r="T11" s="31"/>
      <c r="U11" s="121" t="s">
        <v>90</v>
      </c>
      <c r="V11" s="40">
        <f>D11*H11*3.4</f>
        <v>3982398.4439999997</v>
      </c>
      <c r="Y11" s="7"/>
    </row>
    <row r="12" spans="1:25" ht="54.75" customHeight="1">
      <c r="A12" s="117"/>
      <c r="B12" s="15" t="s">
        <v>76</v>
      </c>
      <c r="C12" s="16" t="s">
        <v>5</v>
      </c>
      <c r="D12" s="17">
        <v>328378</v>
      </c>
      <c r="E12" s="107" t="s">
        <v>104</v>
      </c>
      <c r="F12" s="30"/>
      <c r="G12" s="127"/>
      <c r="H12" s="42">
        <v>5.26</v>
      </c>
      <c r="I12" s="44"/>
      <c r="J12" s="31"/>
      <c r="K12" s="35">
        <v>5.42</v>
      </c>
      <c r="L12" s="45"/>
      <c r="M12" s="45"/>
      <c r="N12" s="31"/>
      <c r="O12" s="31"/>
      <c r="P12" s="31"/>
      <c r="Q12" s="31"/>
      <c r="R12" s="19">
        <v>11</v>
      </c>
      <c r="S12" s="19"/>
      <c r="T12" s="23"/>
      <c r="U12" s="123"/>
      <c r="V12" s="40">
        <f>D12*H12*3.4</f>
        <v>5872712.1519999998</v>
      </c>
    </row>
    <row r="13" spans="1:25" ht="106.5" customHeight="1">
      <c r="A13" s="14">
        <v>8</v>
      </c>
      <c r="B13" s="15" t="s">
        <v>78</v>
      </c>
      <c r="C13" s="16" t="s">
        <v>7</v>
      </c>
      <c r="D13" s="17">
        <v>240000</v>
      </c>
      <c r="E13" s="17" t="s">
        <v>115</v>
      </c>
      <c r="F13" s="30"/>
      <c r="G13" s="29"/>
      <c r="H13" s="46">
        <v>0.14202264791306335</v>
      </c>
      <c r="I13" s="44"/>
      <c r="J13" s="47">
        <v>0.37</v>
      </c>
      <c r="K13" s="45"/>
      <c r="L13" s="45"/>
      <c r="M13" s="45"/>
      <c r="N13" s="31"/>
      <c r="O13" s="31"/>
      <c r="P13" s="31"/>
      <c r="Q13" s="31"/>
      <c r="R13" s="19"/>
      <c r="S13" s="19"/>
      <c r="T13" s="23"/>
      <c r="U13" s="23" t="s">
        <v>90</v>
      </c>
      <c r="V13" s="40">
        <f>D13*H13*3.4</f>
        <v>115890.48069705968</v>
      </c>
    </row>
    <row r="14" spans="1:25" ht="71.25" customHeight="1">
      <c r="A14" s="14">
        <v>9</v>
      </c>
      <c r="B14" s="15" t="s">
        <v>43</v>
      </c>
      <c r="C14" s="16" t="s">
        <v>7</v>
      </c>
      <c r="D14" s="17">
        <v>50000</v>
      </c>
      <c r="E14" s="17" t="s">
        <v>102</v>
      </c>
      <c r="F14" s="48"/>
      <c r="G14" s="49">
        <v>0.25851654826436821</v>
      </c>
      <c r="H14" s="30"/>
      <c r="I14" s="50"/>
      <c r="J14" s="51"/>
      <c r="K14" s="52"/>
      <c r="L14" s="23"/>
      <c r="M14" s="53"/>
      <c r="N14" s="31"/>
      <c r="O14" s="31"/>
      <c r="P14" s="31"/>
      <c r="Q14" s="31"/>
      <c r="R14" s="31"/>
      <c r="S14" s="31"/>
      <c r="T14" s="31"/>
      <c r="U14" s="23" t="s">
        <v>87</v>
      </c>
      <c r="V14" s="40">
        <f>D14*G14*3</f>
        <v>38777.482239655234</v>
      </c>
    </row>
    <row r="15" spans="1:25" ht="54" customHeight="1">
      <c r="A15" s="117">
        <v>10</v>
      </c>
      <c r="B15" s="15" t="s">
        <v>2</v>
      </c>
      <c r="C15" s="16" t="s">
        <v>8</v>
      </c>
      <c r="D15" s="17">
        <v>230000</v>
      </c>
      <c r="E15" s="107" t="s">
        <v>105</v>
      </c>
      <c r="F15" s="18"/>
      <c r="G15" s="54">
        <v>0.24881206270812289</v>
      </c>
      <c r="H15" s="18"/>
      <c r="I15" s="55"/>
      <c r="J15" s="55"/>
      <c r="K15" s="56"/>
      <c r="L15" s="57"/>
      <c r="M15" s="19">
        <v>0.94299999999999995</v>
      </c>
      <c r="N15" s="19"/>
      <c r="O15" s="19"/>
      <c r="P15" s="19">
        <v>2</v>
      </c>
      <c r="Q15" s="31"/>
      <c r="R15" s="31"/>
      <c r="S15" s="31"/>
      <c r="T15" s="31"/>
      <c r="U15" s="121" t="s">
        <v>90</v>
      </c>
      <c r="V15" s="40">
        <f t="shared" ref="V15:V16" si="0">D15*G15*3</f>
        <v>171680.32326860478</v>
      </c>
    </row>
    <row r="16" spans="1:25" ht="66" customHeight="1">
      <c r="A16" s="117"/>
      <c r="B16" s="15" t="s">
        <v>3</v>
      </c>
      <c r="C16" s="16" t="s">
        <v>8</v>
      </c>
      <c r="D16" s="17">
        <v>80000</v>
      </c>
      <c r="E16" s="107" t="s">
        <v>105</v>
      </c>
      <c r="F16" s="18"/>
      <c r="G16" s="54">
        <v>0.78104538481685193</v>
      </c>
      <c r="H16" s="18"/>
      <c r="I16" s="58"/>
      <c r="J16" s="55"/>
      <c r="K16" s="59"/>
      <c r="L16" s="19"/>
      <c r="M16" s="19">
        <v>2.8279999999999998</v>
      </c>
      <c r="N16" s="19"/>
      <c r="O16" s="19"/>
      <c r="P16" s="19">
        <v>7.5</v>
      </c>
      <c r="Q16" s="31"/>
      <c r="R16" s="31"/>
      <c r="S16" s="31"/>
      <c r="T16" s="31"/>
      <c r="U16" s="123"/>
      <c r="V16" s="40">
        <f t="shared" si="0"/>
        <v>187450.89235604447</v>
      </c>
    </row>
    <row r="17" spans="1:26" ht="103.5" customHeight="1">
      <c r="A17" s="14">
        <v>11</v>
      </c>
      <c r="B17" s="15" t="s">
        <v>44</v>
      </c>
      <c r="C17" s="16" t="s">
        <v>6</v>
      </c>
      <c r="D17" s="17">
        <v>99300000</v>
      </c>
      <c r="E17" s="17" t="s">
        <v>102</v>
      </c>
      <c r="F17" s="60"/>
      <c r="G17" s="60"/>
      <c r="H17" s="49">
        <v>8.0000000000000004E-4</v>
      </c>
      <c r="I17" s="55"/>
      <c r="J17" s="60">
        <v>8.0000000000000004E-4</v>
      </c>
      <c r="K17" s="61"/>
      <c r="L17" s="31"/>
      <c r="M17" s="31"/>
      <c r="N17" s="31"/>
      <c r="O17" s="31"/>
      <c r="P17" s="31"/>
      <c r="Q17" s="62">
        <v>1E-3</v>
      </c>
      <c r="R17" s="31"/>
      <c r="S17" s="31"/>
      <c r="T17" s="31"/>
      <c r="U17" s="23" t="s">
        <v>90</v>
      </c>
      <c r="V17" s="40">
        <f>D17*H17*3.4</f>
        <v>270096</v>
      </c>
    </row>
    <row r="18" spans="1:26" ht="27.75" customHeight="1">
      <c r="A18" s="117">
        <v>12</v>
      </c>
      <c r="B18" s="15" t="s">
        <v>45</v>
      </c>
      <c r="C18" s="16" t="s">
        <v>19</v>
      </c>
      <c r="D18" s="17">
        <v>440</v>
      </c>
      <c r="E18" s="107" t="s">
        <v>106</v>
      </c>
      <c r="F18" s="30"/>
      <c r="G18" s="29">
        <v>217.34</v>
      </c>
      <c r="H18" s="30"/>
      <c r="I18" s="63">
        <v>340</v>
      </c>
      <c r="J18" s="55"/>
      <c r="K18" s="61"/>
      <c r="L18" s="31"/>
      <c r="M18" s="31"/>
      <c r="N18" s="31"/>
      <c r="O18" s="31"/>
      <c r="P18" s="31"/>
      <c r="Q18" s="64">
        <v>214.33</v>
      </c>
      <c r="R18" s="31"/>
      <c r="S18" s="31"/>
      <c r="T18" s="31"/>
      <c r="U18" s="124" t="s">
        <v>86</v>
      </c>
      <c r="V18" s="24">
        <f>D18*Q18*3</f>
        <v>282915.60000000003</v>
      </c>
    </row>
    <row r="19" spans="1:26" ht="31.5" customHeight="1">
      <c r="A19" s="117"/>
      <c r="B19" s="15" t="s">
        <v>46</v>
      </c>
      <c r="C19" s="16" t="s">
        <v>19</v>
      </c>
      <c r="D19" s="17">
        <v>240</v>
      </c>
      <c r="E19" s="107" t="s">
        <v>106</v>
      </c>
      <c r="F19" s="30"/>
      <c r="G19" s="30">
        <v>548.68849999999998</v>
      </c>
      <c r="H19" s="43"/>
      <c r="I19" s="63">
        <v>840</v>
      </c>
      <c r="J19" s="65"/>
      <c r="K19" s="61"/>
      <c r="L19" s="31"/>
      <c r="M19" s="31"/>
      <c r="N19" s="31"/>
      <c r="O19" s="31"/>
      <c r="P19" s="19"/>
      <c r="Q19" s="64">
        <v>537.01</v>
      </c>
      <c r="R19" s="31"/>
      <c r="S19" s="31"/>
      <c r="T19" s="31"/>
      <c r="U19" s="125"/>
      <c r="V19" s="24">
        <f>D19*Q19*3</f>
        <v>386647.19999999995</v>
      </c>
    </row>
    <row r="20" spans="1:26" ht="101.25">
      <c r="A20" s="14">
        <v>13</v>
      </c>
      <c r="B20" s="15" t="s">
        <v>47</v>
      </c>
      <c r="C20" s="16" t="s">
        <v>7</v>
      </c>
      <c r="D20" s="17">
        <v>1400000</v>
      </c>
      <c r="E20" s="17" t="s">
        <v>101</v>
      </c>
      <c r="F20" s="30"/>
      <c r="G20" s="30"/>
      <c r="H20" s="66">
        <v>0.15132140376409883</v>
      </c>
      <c r="I20" s="55"/>
      <c r="J20" s="55">
        <v>0.16</v>
      </c>
      <c r="K20" s="32"/>
      <c r="L20" s="31"/>
      <c r="M20" s="31"/>
      <c r="N20" s="19"/>
      <c r="O20" s="53"/>
      <c r="P20" s="31"/>
      <c r="Q20" s="31"/>
      <c r="R20" s="31"/>
      <c r="S20" s="31"/>
      <c r="T20" s="31"/>
      <c r="U20" s="23" t="s">
        <v>90</v>
      </c>
      <c r="V20" s="40">
        <f>D20*H20*3.4</f>
        <v>720289.88191711041</v>
      </c>
    </row>
    <row r="21" spans="1:26" ht="42" customHeight="1">
      <c r="A21" s="115">
        <v>14</v>
      </c>
      <c r="B21" s="15" t="s">
        <v>80</v>
      </c>
      <c r="C21" s="16" t="s">
        <v>5</v>
      </c>
      <c r="D21" s="17">
        <v>1632</v>
      </c>
      <c r="E21" s="107" t="s">
        <v>107</v>
      </c>
      <c r="F21" s="30"/>
      <c r="G21" s="22">
        <v>3.5419999999999998</v>
      </c>
      <c r="H21" s="30"/>
      <c r="I21" s="21"/>
      <c r="J21" s="51"/>
      <c r="K21" s="21"/>
      <c r="L21" s="19"/>
      <c r="M21" s="19"/>
      <c r="N21" s="19"/>
      <c r="O21" s="19"/>
      <c r="P21" s="19"/>
      <c r="Q21" s="19"/>
      <c r="R21" s="19">
        <v>3.5419999999999998</v>
      </c>
      <c r="S21" s="19"/>
      <c r="T21" s="67"/>
      <c r="U21" s="35" t="s">
        <v>88</v>
      </c>
      <c r="V21" s="24">
        <f>D21*G21*3</f>
        <v>17341.631999999998</v>
      </c>
    </row>
    <row r="22" spans="1:26" ht="47.25" customHeight="1">
      <c r="A22" s="116"/>
      <c r="B22" s="15" t="s">
        <v>79</v>
      </c>
      <c r="C22" s="16" t="s">
        <v>5</v>
      </c>
      <c r="D22" s="17">
        <v>6272</v>
      </c>
      <c r="E22" s="107" t="s">
        <v>107</v>
      </c>
      <c r="F22" s="30"/>
      <c r="G22" s="22">
        <v>3.5419999999999998</v>
      </c>
      <c r="H22" s="30"/>
      <c r="I22" s="21"/>
      <c r="J22" s="51"/>
      <c r="K22" s="20"/>
      <c r="L22" s="19"/>
      <c r="M22" s="19"/>
      <c r="N22" s="19"/>
      <c r="O22" s="19"/>
      <c r="P22" s="19"/>
      <c r="Q22" s="19"/>
      <c r="R22" s="19">
        <v>3.5419999999999998</v>
      </c>
      <c r="S22" s="19"/>
      <c r="T22" s="67"/>
      <c r="U22" s="35" t="s">
        <v>88</v>
      </c>
      <c r="V22" s="24">
        <f>D22*G22*3</f>
        <v>66646.271999999997</v>
      </c>
      <c r="Y22" s="7"/>
    </row>
    <row r="23" spans="1:26" ht="103.5" customHeight="1">
      <c r="A23" s="14">
        <v>15</v>
      </c>
      <c r="B23" s="15" t="s">
        <v>116</v>
      </c>
      <c r="C23" s="16" t="s">
        <v>23</v>
      </c>
      <c r="D23" s="17">
        <v>135000</v>
      </c>
      <c r="E23" s="17" t="s">
        <v>108</v>
      </c>
      <c r="F23" s="30"/>
      <c r="G23" s="30"/>
      <c r="H23" s="28">
        <v>1.8816769090909091</v>
      </c>
      <c r="I23" s="21"/>
      <c r="J23" s="51"/>
      <c r="K23" s="21"/>
      <c r="L23" s="19"/>
      <c r="M23" s="19">
        <v>3.5019999999999998</v>
      </c>
      <c r="N23" s="19"/>
      <c r="O23" s="19">
        <v>2.2200000000000002</v>
      </c>
      <c r="P23" s="19">
        <v>40</v>
      </c>
      <c r="Q23" s="19"/>
      <c r="R23" s="19"/>
      <c r="S23" s="19"/>
      <c r="T23" s="67"/>
      <c r="U23" s="23" t="s">
        <v>90</v>
      </c>
      <c r="V23" s="68">
        <f>D23*H23*3.4</f>
        <v>863689.70127272722</v>
      </c>
      <c r="X23" s="7"/>
    </row>
    <row r="24" spans="1:26" ht="82.5" customHeight="1">
      <c r="A24" s="14">
        <v>16</v>
      </c>
      <c r="B24" s="15" t="s">
        <v>48</v>
      </c>
      <c r="C24" s="16" t="s">
        <v>25</v>
      </c>
      <c r="D24" s="17">
        <v>34000</v>
      </c>
      <c r="E24" s="17" t="s">
        <v>109</v>
      </c>
      <c r="F24" s="69">
        <v>4.5460000000000003</v>
      </c>
      <c r="G24" s="30"/>
      <c r="H24" s="30"/>
      <c r="I24" s="51"/>
      <c r="J24" s="55"/>
      <c r="K24" s="51"/>
      <c r="L24" s="31"/>
      <c r="M24" s="31"/>
      <c r="N24" s="62">
        <v>5.1459999999999999</v>
      </c>
      <c r="O24" s="31"/>
      <c r="P24" s="31"/>
      <c r="Q24" s="31"/>
      <c r="R24" s="31"/>
      <c r="S24" s="31"/>
      <c r="T24" s="31"/>
      <c r="U24" s="23" t="s">
        <v>91</v>
      </c>
      <c r="V24" s="68">
        <f>D24*F24</f>
        <v>154564</v>
      </c>
    </row>
    <row r="25" spans="1:26" ht="102.75" customHeight="1">
      <c r="A25" s="14">
        <v>17</v>
      </c>
      <c r="B25" s="15" t="s">
        <v>81</v>
      </c>
      <c r="C25" s="16" t="s">
        <v>6</v>
      </c>
      <c r="D25" s="17">
        <v>3100000</v>
      </c>
      <c r="E25" s="107" t="s">
        <v>110</v>
      </c>
      <c r="F25" s="30"/>
      <c r="G25" s="49">
        <v>5.5836807623585504E-4</v>
      </c>
      <c r="H25" s="30"/>
      <c r="I25" s="51"/>
      <c r="J25" s="55"/>
      <c r="K25" s="51"/>
      <c r="L25" s="31"/>
      <c r="M25" s="31"/>
      <c r="N25" s="70">
        <v>1.6800000000000001E-3</v>
      </c>
      <c r="O25" s="31"/>
      <c r="P25" s="31"/>
      <c r="Q25" s="19"/>
      <c r="R25" s="31"/>
      <c r="S25" s="31"/>
      <c r="T25" s="31"/>
      <c r="U25" s="23" t="s">
        <v>90</v>
      </c>
      <c r="V25" s="71">
        <f>D25*G25*3</f>
        <v>5192.8231089934516</v>
      </c>
    </row>
    <row r="26" spans="1:26" ht="44.25" customHeight="1">
      <c r="A26" s="72">
        <v>18</v>
      </c>
      <c r="B26" s="15" t="s">
        <v>111</v>
      </c>
      <c r="C26" s="16" t="s">
        <v>5</v>
      </c>
      <c r="D26" s="17">
        <v>17377</v>
      </c>
      <c r="E26" s="107" t="s">
        <v>107</v>
      </c>
      <c r="F26" s="30"/>
      <c r="G26" s="73">
        <v>6.6</v>
      </c>
      <c r="H26" s="30"/>
      <c r="I26" s="51"/>
      <c r="J26" s="55"/>
      <c r="K26" s="51"/>
      <c r="L26" s="74"/>
      <c r="M26" s="31"/>
      <c r="N26" s="31"/>
      <c r="O26" s="31"/>
      <c r="P26" s="31"/>
      <c r="Q26" s="19"/>
      <c r="R26" s="31">
        <v>6.6</v>
      </c>
      <c r="S26" s="31"/>
      <c r="T26" s="31"/>
      <c r="U26" s="35" t="s">
        <v>88</v>
      </c>
      <c r="V26" s="40">
        <f>D26*G26*3</f>
        <v>344064.6</v>
      </c>
    </row>
    <row r="27" spans="1:26" ht="38.25" customHeight="1">
      <c r="A27" s="75">
        <v>19</v>
      </c>
      <c r="B27" s="15" t="s">
        <v>82</v>
      </c>
      <c r="C27" s="16" t="s">
        <v>5</v>
      </c>
      <c r="D27" s="17">
        <v>5824</v>
      </c>
      <c r="E27" s="107" t="s">
        <v>107</v>
      </c>
      <c r="F27" s="30"/>
      <c r="G27" s="76">
        <v>11</v>
      </c>
      <c r="H27" s="30"/>
      <c r="I27" s="51"/>
      <c r="J27" s="51"/>
      <c r="K27" s="51"/>
      <c r="L27" s="31"/>
      <c r="M27" s="31"/>
      <c r="N27" s="31"/>
      <c r="O27" s="31"/>
      <c r="P27" s="31"/>
      <c r="Q27" s="19"/>
      <c r="R27" s="31">
        <v>11</v>
      </c>
      <c r="S27" s="31"/>
      <c r="T27" s="31"/>
      <c r="U27" s="35" t="s">
        <v>88</v>
      </c>
      <c r="V27" s="40">
        <f>D27*G27*3</f>
        <v>192192</v>
      </c>
    </row>
    <row r="28" spans="1:26" ht="101.25">
      <c r="A28" s="14">
        <v>20</v>
      </c>
      <c r="B28" s="15" t="s">
        <v>49</v>
      </c>
      <c r="C28" s="16" t="s">
        <v>8</v>
      </c>
      <c r="D28" s="17">
        <v>32400</v>
      </c>
      <c r="E28" s="17" t="s">
        <v>101</v>
      </c>
      <c r="F28" s="30"/>
      <c r="G28" s="49">
        <v>0.57468697123519463</v>
      </c>
      <c r="H28" s="30"/>
      <c r="I28" s="36">
        <v>0.6</v>
      </c>
      <c r="J28" s="51"/>
      <c r="K28" s="51"/>
      <c r="L28" s="31"/>
      <c r="M28" s="31"/>
      <c r="N28" s="31"/>
      <c r="O28" s="31"/>
      <c r="P28" s="31"/>
      <c r="Q28" s="31"/>
      <c r="R28" s="31"/>
      <c r="S28" s="31"/>
      <c r="T28" s="31"/>
      <c r="U28" s="23" t="s">
        <v>90</v>
      </c>
      <c r="V28" s="40">
        <f>D28*G28*3</f>
        <v>55859.573604060919</v>
      </c>
    </row>
    <row r="29" spans="1:26" ht="101.25">
      <c r="A29" s="14">
        <v>21</v>
      </c>
      <c r="B29" s="15" t="s">
        <v>50</v>
      </c>
      <c r="C29" s="16" t="s">
        <v>8</v>
      </c>
      <c r="D29" s="17">
        <v>5000</v>
      </c>
      <c r="E29" s="17" t="s">
        <v>101</v>
      </c>
      <c r="F29" s="30"/>
      <c r="G29" s="49">
        <v>1.4857680015040422</v>
      </c>
      <c r="H29" s="30"/>
      <c r="I29" s="51">
        <v>2</v>
      </c>
      <c r="J29" s="51"/>
      <c r="K29" s="51"/>
      <c r="L29" s="31"/>
      <c r="M29" s="31"/>
      <c r="N29" s="31"/>
      <c r="O29" s="31"/>
      <c r="P29" s="31"/>
      <c r="Q29" s="31"/>
      <c r="R29" s="19"/>
      <c r="S29" s="31"/>
      <c r="T29" s="31"/>
      <c r="U29" s="23" t="s">
        <v>90</v>
      </c>
      <c r="V29" s="40">
        <f>D29*G29*3</f>
        <v>22286.520022560631</v>
      </c>
    </row>
    <row r="30" spans="1:26" ht="101.25">
      <c r="A30" s="117">
        <v>22</v>
      </c>
      <c r="B30" s="15" t="s">
        <v>17</v>
      </c>
      <c r="C30" s="16" t="s">
        <v>20</v>
      </c>
      <c r="D30" s="17">
        <v>380</v>
      </c>
      <c r="E30" s="17" t="s">
        <v>101</v>
      </c>
      <c r="F30" s="30"/>
      <c r="G30" s="49">
        <v>89.007025585152334</v>
      </c>
      <c r="H30" s="30"/>
      <c r="I30" s="51">
        <v>117</v>
      </c>
      <c r="J30" s="36"/>
      <c r="K30" s="36"/>
      <c r="L30" s="19"/>
      <c r="M30" s="19"/>
      <c r="N30" s="19"/>
      <c r="O30" s="19"/>
      <c r="P30" s="19"/>
      <c r="Q30" s="19"/>
      <c r="R30" s="19"/>
      <c r="S30" s="19"/>
      <c r="T30" s="31"/>
      <c r="U30" s="23" t="s">
        <v>90</v>
      </c>
      <c r="V30" s="40">
        <f t="shared" ref="V30:V33" si="1">D30*G30*3</f>
        <v>101468.00916707367</v>
      </c>
    </row>
    <row r="31" spans="1:26" ht="101.25">
      <c r="A31" s="117"/>
      <c r="B31" s="15" t="s">
        <v>18</v>
      </c>
      <c r="C31" s="16" t="s">
        <v>20</v>
      </c>
      <c r="D31" s="17">
        <v>24</v>
      </c>
      <c r="E31" s="17" t="s">
        <v>101</v>
      </c>
      <c r="F31" s="30"/>
      <c r="G31" s="49">
        <v>178.01410000000001</v>
      </c>
      <c r="H31" s="30"/>
      <c r="I31" s="51">
        <v>200</v>
      </c>
      <c r="J31" s="51"/>
      <c r="K31" s="51"/>
      <c r="L31" s="31"/>
      <c r="M31" s="31"/>
      <c r="N31" s="31"/>
      <c r="O31" s="31"/>
      <c r="P31" s="31"/>
      <c r="Q31" s="31"/>
      <c r="R31" s="31"/>
      <c r="S31" s="31"/>
      <c r="T31" s="31"/>
      <c r="U31" s="23" t="s">
        <v>90</v>
      </c>
      <c r="V31" s="40">
        <f t="shared" si="1"/>
        <v>12817.015200000002</v>
      </c>
    </row>
    <row r="32" spans="1:26" ht="105.75" customHeight="1">
      <c r="A32" s="14">
        <v>23</v>
      </c>
      <c r="B32" s="15" t="s">
        <v>51</v>
      </c>
      <c r="C32" s="16" t="s">
        <v>25</v>
      </c>
      <c r="D32" s="17">
        <v>656000</v>
      </c>
      <c r="E32" s="17" t="s">
        <v>85</v>
      </c>
      <c r="F32" s="29">
        <v>0.44</v>
      </c>
      <c r="G32" s="49">
        <v>0.1656</v>
      </c>
      <c r="H32" s="30"/>
      <c r="I32" s="51"/>
      <c r="J32" s="51"/>
      <c r="K32" s="51"/>
      <c r="L32" s="31"/>
      <c r="M32" s="62">
        <v>0.28599999999999998</v>
      </c>
      <c r="N32" s="31"/>
      <c r="O32" s="31"/>
      <c r="P32" s="31"/>
      <c r="Q32" s="31"/>
      <c r="R32" s="31"/>
      <c r="S32" s="31"/>
      <c r="T32" s="31"/>
      <c r="U32" s="23" t="s">
        <v>90</v>
      </c>
      <c r="V32" s="40">
        <f t="shared" si="1"/>
        <v>325900.79999999999</v>
      </c>
      <c r="Z32" s="7"/>
    </row>
    <row r="33" spans="1:25" ht="45" customHeight="1">
      <c r="A33" s="14">
        <v>24</v>
      </c>
      <c r="B33" s="15" t="s">
        <v>52</v>
      </c>
      <c r="C33" s="16" t="s">
        <v>6</v>
      </c>
      <c r="D33" s="17">
        <v>24366420</v>
      </c>
      <c r="E33" s="107" t="s">
        <v>106</v>
      </c>
      <c r="F33" s="30"/>
      <c r="G33" s="69">
        <v>2.1000000000000001E-2</v>
      </c>
      <c r="H33" s="30"/>
      <c r="I33" s="55"/>
      <c r="J33" s="51"/>
      <c r="K33" s="51"/>
      <c r="L33" s="31"/>
      <c r="M33" s="31"/>
      <c r="N33" s="31"/>
      <c r="O33" s="31"/>
      <c r="P33" s="31"/>
      <c r="Q33" s="19">
        <v>2.1000000000000001E-2</v>
      </c>
      <c r="R33" s="31"/>
      <c r="S33" s="31"/>
      <c r="T33" s="31"/>
      <c r="U33" s="35" t="s">
        <v>88</v>
      </c>
      <c r="V33" s="40">
        <f t="shared" si="1"/>
        <v>1535084.46</v>
      </c>
      <c r="Y33"/>
    </row>
    <row r="34" spans="1:25" ht="37.5" customHeight="1">
      <c r="A34" s="14">
        <v>25</v>
      </c>
      <c r="B34" s="15" t="s">
        <v>53</v>
      </c>
      <c r="C34" s="16" t="s">
        <v>20</v>
      </c>
      <c r="D34" s="17">
        <v>60</v>
      </c>
      <c r="E34" s="17"/>
      <c r="F34" s="30"/>
      <c r="G34" s="30"/>
      <c r="H34" s="30"/>
      <c r="I34" s="55"/>
      <c r="J34" s="51"/>
      <c r="K34" s="51"/>
      <c r="L34" s="31"/>
      <c r="M34" s="31"/>
      <c r="N34" s="31"/>
      <c r="O34" s="31"/>
      <c r="P34" s="31"/>
      <c r="Q34" s="31"/>
      <c r="R34" s="31"/>
      <c r="S34" s="31"/>
      <c r="T34" s="31"/>
      <c r="U34" s="119" t="s">
        <v>89</v>
      </c>
      <c r="V34" s="77"/>
    </row>
    <row r="35" spans="1:25" ht="57.75" customHeight="1">
      <c r="A35" s="14">
        <v>26</v>
      </c>
      <c r="B35" s="15" t="s">
        <v>54</v>
      </c>
      <c r="C35" s="16" t="s">
        <v>20</v>
      </c>
      <c r="D35" s="17">
        <v>120</v>
      </c>
      <c r="E35" s="17"/>
      <c r="F35" s="30"/>
      <c r="G35" s="30"/>
      <c r="H35" s="30"/>
      <c r="I35" s="55"/>
      <c r="J35" s="51"/>
      <c r="K35" s="51"/>
      <c r="L35" s="31"/>
      <c r="M35" s="78"/>
      <c r="N35" s="79"/>
      <c r="O35" s="53"/>
      <c r="P35" s="31"/>
      <c r="Q35" s="31"/>
      <c r="R35" s="31"/>
      <c r="S35" s="31"/>
      <c r="T35" s="31"/>
      <c r="U35" s="120"/>
      <c r="V35" s="77"/>
    </row>
    <row r="36" spans="1:25" ht="41.25" customHeight="1">
      <c r="A36" s="14">
        <v>27</v>
      </c>
      <c r="B36" s="15" t="s">
        <v>9</v>
      </c>
      <c r="C36" s="16" t="s">
        <v>6</v>
      </c>
      <c r="D36" s="17">
        <v>400</v>
      </c>
      <c r="E36" s="107" t="s">
        <v>107</v>
      </c>
      <c r="F36" s="30"/>
      <c r="G36" s="76">
        <v>650</v>
      </c>
      <c r="H36" s="30"/>
      <c r="I36" s="55"/>
      <c r="J36" s="32"/>
      <c r="K36" s="32"/>
      <c r="L36" s="31"/>
      <c r="M36" s="31"/>
      <c r="N36" s="31"/>
      <c r="O36" s="31"/>
      <c r="P36" s="31"/>
      <c r="Q36" s="31"/>
      <c r="R36" s="31">
        <v>650</v>
      </c>
      <c r="S36" s="31"/>
      <c r="T36" s="31"/>
      <c r="U36" s="35" t="s">
        <v>88</v>
      </c>
      <c r="V36" s="40">
        <f>D36*G36*3</f>
        <v>780000</v>
      </c>
    </row>
    <row r="37" spans="1:25" ht="102.75" customHeight="1">
      <c r="A37" s="14">
        <v>28</v>
      </c>
      <c r="B37" s="15" t="s">
        <v>55</v>
      </c>
      <c r="C37" s="16" t="s">
        <v>6</v>
      </c>
      <c r="D37" s="17">
        <v>1350</v>
      </c>
      <c r="E37" s="17" t="s">
        <v>101</v>
      </c>
      <c r="F37" s="80">
        <v>8.89</v>
      </c>
      <c r="G37" s="49">
        <v>2.9887999999999999</v>
      </c>
      <c r="H37" s="30"/>
      <c r="I37" s="35">
        <v>8.5</v>
      </c>
      <c r="J37" s="32"/>
      <c r="K37" s="32"/>
      <c r="L37" s="78"/>
      <c r="M37" s="31"/>
      <c r="N37" s="31"/>
      <c r="O37" s="31"/>
      <c r="P37" s="31"/>
      <c r="Q37" s="31"/>
      <c r="R37" s="31"/>
      <c r="S37" s="31"/>
      <c r="T37" s="31"/>
      <c r="U37" s="23" t="s">
        <v>90</v>
      </c>
      <c r="V37" s="40">
        <f t="shared" ref="V37:V46" si="2">D37*G37*3</f>
        <v>12104.64</v>
      </c>
    </row>
    <row r="38" spans="1:25" ht="105" customHeight="1">
      <c r="A38" s="14">
        <v>29</v>
      </c>
      <c r="B38" s="15" t="s">
        <v>56</v>
      </c>
      <c r="C38" s="16" t="s">
        <v>8</v>
      </c>
      <c r="D38" s="17">
        <v>9600</v>
      </c>
      <c r="E38" s="17" t="s">
        <v>101</v>
      </c>
      <c r="F38" s="30"/>
      <c r="G38" s="49">
        <v>0.34641097950742622</v>
      </c>
      <c r="H38" s="30"/>
      <c r="I38" s="55">
        <v>0.46</v>
      </c>
      <c r="J38" s="32"/>
      <c r="K38" s="32"/>
      <c r="L38" s="31"/>
      <c r="M38" s="31"/>
      <c r="N38" s="31"/>
      <c r="O38" s="31"/>
      <c r="P38" s="31"/>
      <c r="Q38" s="31"/>
      <c r="R38" s="31"/>
      <c r="S38" s="31"/>
      <c r="T38" s="31"/>
      <c r="U38" s="23" t="s">
        <v>90</v>
      </c>
      <c r="V38" s="40">
        <f t="shared" si="2"/>
        <v>9976.6362098138761</v>
      </c>
    </row>
    <row r="39" spans="1:25" ht="105.75" customHeight="1">
      <c r="A39" s="14">
        <v>30</v>
      </c>
      <c r="B39" s="15" t="s">
        <v>57</v>
      </c>
      <c r="C39" s="16" t="s">
        <v>8</v>
      </c>
      <c r="D39" s="17">
        <v>9600</v>
      </c>
      <c r="E39" s="17" t="s">
        <v>101</v>
      </c>
      <c r="F39" s="30"/>
      <c r="G39" s="49">
        <v>0.96515886444820453</v>
      </c>
      <c r="H39" s="30"/>
      <c r="I39" s="81">
        <v>3.5</v>
      </c>
      <c r="J39" s="21"/>
      <c r="K39" s="21"/>
      <c r="L39" s="31"/>
      <c r="M39" s="31"/>
      <c r="N39" s="31"/>
      <c r="O39" s="31"/>
      <c r="P39" s="31"/>
      <c r="Q39" s="31"/>
      <c r="R39" s="31"/>
      <c r="S39" s="31"/>
      <c r="T39" s="31"/>
      <c r="U39" s="23" t="s">
        <v>90</v>
      </c>
      <c r="V39" s="40">
        <f t="shared" si="2"/>
        <v>27796.575296108291</v>
      </c>
    </row>
    <row r="40" spans="1:25" ht="177" customHeight="1">
      <c r="A40" s="14">
        <v>31</v>
      </c>
      <c r="B40" s="15" t="s">
        <v>58</v>
      </c>
      <c r="C40" s="16" t="s">
        <v>7</v>
      </c>
      <c r="D40" s="17">
        <v>14500000</v>
      </c>
      <c r="E40" s="17" t="s">
        <v>101</v>
      </c>
      <c r="F40" s="30"/>
      <c r="G40" s="49">
        <v>5.5E-2</v>
      </c>
      <c r="H40" s="43"/>
      <c r="I40" s="32"/>
      <c r="J40" s="82">
        <v>0.08</v>
      </c>
      <c r="K40" s="32"/>
      <c r="L40" s="31"/>
      <c r="M40" s="31"/>
      <c r="N40" s="31"/>
      <c r="O40" s="31"/>
      <c r="P40" s="31"/>
      <c r="Q40" s="31"/>
      <c r="R40" s="31"/>
      <c r="S40" s="31"/>
      <c r="T40" s="31"/>
      <c r="U40" s="23" t="s">
        <v>98</v>
      </c>
      <c r="V40" s="40">
        <f t="shared" si="2"/>
        <v>2392500</v>
      </c>
      <c r="Y40" s="1">
        <f>Y39/0.75</f>
        <v>0</v>
      </c>
    </row>
    <row r="41" spans="1:25" ht="103.5" customHeight="1">
      <c r="A41" s="14">
        <v>32</v>
      </c>
      <c r="B41" s="15" t="s">
        <v>59</v>
      </c>
      <c r="C41" s="16" t="s">
        <v>6</v>
      </c>
      <c r="D41" s="17">
        <v>14407200</v>
      </c>
      <c r="E41" s="17" t="s">
        <v>112</v>
      </c>
      <c r="F41" s="30"/>
      <c r="G41" s="83">
        <v>5.96E-3</v>
      </c>
      <c r="H41" s="43"/>
      <c r="I41" s="32"/>
      <c r="J41" s="84"/>
      <c r="K41" s="32"/>
      <c r="L41" s="74"/>
      <c r="M41" s="31"/>
      <c r="N41" s="85">
        <v>1.8611111111111113E-2</v>
      </c>
      <c r="O41" s="31"/>
      <c r="P41" s="31"/>
      <c r="Q41" s="31"/>
      <c r="R41" s="31"/>
      <c r="S41" s="31"/>
      <c r="T41" s="86"/>
      <c r="U41" s="23" t="s">
        <v>90</v>
      </c>
      <c r="V41" s="40">
        <f t="shared" si="2"/>
        <v>257600.73599999998</v>
      </c>
    </row>
    <row r="42" spans="1:25" ht="60" customHeight="1">
      <c r="A42" s="14">
        <v>33</v>
      </c>
      <c r="B42" s="15" t="s">
        <v>60</v>
      </c>
      <c r="C42" s="16" t="s">
        <v>21</v>
      </c>
      <c r="D42" s="17">
        <v>950</v>
      </c>
      <c r="E42" s="107" t="s">
        <v>107</v>
      </c>
      <c r="F42" s="30"/>
      <c r="G42" s="28">
        <v>17.239999999999998</v>
      </c>
      <c r="H42" s="30"/>
      <c r="I42" s="32"/>
      <c r="J42" s="32"/>
      <c r="K42" s="32"/>
      <c r="L42" s="31"/>
      <c r="M42" s="31"/>
      <c r="N42" s="79"/>
      <c r="O42" s="31"/>
      <c r="P42" s="31"/>
      <c r="Q42" s="31"/>
      <c r="R42" s="70">
        <v>17.239999999999998</v>
      </c>
      <c r="S42" s="31"/>
      <c r="T42" s="31"/>
      <c r="U42" s="35" t="s">
        <v>88</v>
      </c>
      <c r="V42" s="40">
        <f t="shared" si="2"/>
        <v>49133.999999999993</v>
      </c>
    </row>
    <row r="43" spans="1:25" ht="21" customHeight="1">
      <c r="A43" s="115">
        <v>34</v>
      </c>
      <c r="B43" s="15" t="s">
        <v>61</v>
      </c>
      <c r="C43" s="16" t="s">
        <v>6</v>
      </c>
      <c r="D43" s="17">
        <v>971250</v>
      </c>
      <c r="E43" s="17" t="s">
        <v>101</v>
      </c>
      <c r="F43" s="30"/>
      <c r="G43" s="28">
        <v>7.7694706390652587E-3</v>
      </c>
      <c r="H43" s="30"/>
      <c r="I43" s="87">
        <v>0.03</v>
      </c>
      <c r="J43" s="88"/>
      <c r="K43" s="88"/>
      <c r="L43" s="31"/>
      <c r="M43" s="31"/>
      <c r="N43" s="62">
        <v>0.6</v>
      </c>
      <c r="O43" s="31"/>
      <c r="P43" s="31"/>
      <c r="Q43" s="31"/>
      <c r="R43" s="31"/>
      <c r="S43" s="31"/>
      <c r="T43" s="31"/>
      <c r="U43" s="121" t="s">
        <v>90</v>
      </c>
      <c r="V43" s="40">
        <f t="shared" si="2"/>
        <v>22638.295074576399</v>
      </c>
    </row>
    <row r="44" spans="1:25" ht="37.5" customHeight="1">
      <c r="A44" s="118"/>
      <c r="B44" s="15" t="s">
        <v>62</v>
      </c>
      <c r="C44" s="16" t="s">
        <v>6</v>
      </c>
      <c r="D44" s="17">
        <v>1450000</v>
      </c>
      <c r="E44" s="17" t="s">
        <v>101</v>
      </c>
      <c r="F44" s="30"/>
      <c r="G44" s="28">
        <v>8.2819250854716912E-3</v>
      </c>
      <c r="H44" s="30"/>
      <c r="I44" s="87">
        <v>0.03</v>
      </c>
      <c r="J44" s="43"/>
      <c r="K44" s="43"/>
      <c r="L44" s="31"/>
      <c r="M44" s="31"/>
      <c r="N44" s="62">
        <v>1.2</v>
      </c>
      <c r="O44" s="53"/>
      <c r="P44" s="31"/>
      <c r="Q44" s="31"/>
      <c r="R44" s="31"/>
      <c r="S44" s="31"/>
      <c r="T44" s="31"/>
      <c r="U44" s="122"/>
      <c r="V44" s="40">
        <f t="shared" si="2"/>
        <v>36026.374121801855</v>
      </c>
    </row>
    <row r="45" spans="1:25" ht="39.75" customHeight="1">
      <c r="A45" s="116"/>
      <c r="B45" s="15" t="s">
        <v>63</v>
      </c>
      <c r="C45" s="16" t="s">
        <v>6</v>
      </c>
      <c r="D45" s="17">
        <v>1500000</v>
      </c>
      <c r="E45" s="17" t="s">
        <v>101</v>
      </c>
      <c r="F45" s="30"/>
      <c r="G45" s="28">
        <v>8.0399744524176277E-3</v>
      </c>
      <c r="H45" s="30"/>
      <c r="I45" s="87">
        <v>0.03</v>
      </c>
      <c r="J45" s="55"/>
      <c r="K45" s="43"/>
      <c r="L45" s="31"/>
      <c r="M45" s="31"/>
      <c r="N45" s="62">
        <v>2.4</v>
      </c>
      <c r="O45" s="31"/>
      <c r="P45" s="31"/>
      <c r="Q45" s="19"/>
      <c r="R45" s="31"/>
      <c r="S45" s="31"/>
      <c r="T45" s="31"/>
      <c r="U45" s="123"/>
      <c r="V45" s="40">
        <f t="shared" si="2"/>
        <v>36179.885035879328</v>
      </c>
    </row>
    <row r="46" spans="1:25" ht="108" customHeight="1">
      <c r="A46" s="14">
        <v>35</v>
      </c>
      <c r="B46" s="15" t="s">
        <v>22</v>
      </c>
      <c r="C46" s="16" t="s">
        <v>13</v>
      </c>
      <c r="D46" s="17">
        <v>300</v>
      </c>
      <c r="E46" s="107" t="s">
        <v>107</v>
      </c>
      <c r="F46" s="30"/>
      <c r="G46" s="49">
        <v>35.576799999999999</v>
      </c>
      <c r="H46" s="30"/>
      <c r="I46" s="88"/>
      <c r="J46" s="43"/>
      <c r="K46" s="43"/>
      <c r="L46" s="31"/>
      <c r="M46" s="31"/>
      <c r="N46" s="31"/>
      <c r="O46" s="31"/>
      <c r="P46" s="19"/>
      <c r="Q46" s="31"/>
      <c r="R46" s="70">
        <v>35.700000000000003</v>
      </c>
      <c r="S46" s="31"/>
      <c r="T46" s="31"/>
      <c r="U46" s="23" t="s">
        <v>90</v>
      </c>
      <c r="V46" s="40">
        <f t="shared" si="2"/>
        <v>32019.119999999995</v>
      </c>
    </row>
    <row r="47" spans="1:25" ht="105.75" customHeight="1">
      <c r="A47" s="14">
        <v>36</v>
      </c>
      <c r="B47" s="15" t="s">
        <v>64</v>
      </c>
      <c r="C47" s="16" t="s">
        <v>23</v>
      </c>
      <c r="D47" s="89">
        <v>632.5</v>
      </c>
      <c r="E47" s="17" t="s">
        <v>101</v>
      </c>
      <c r="F47" s="30"/>
      <c r="G47" s="30"/>
      <c r="H47" s="28">
        <v>45.48</v>
      </c>
      <c r="I47" s="43"/>
      <c r="J47" s="43">
        <v>48</v>
      </c>
      <c r="K47" s="90"/>
      <c r="L47" s="31"/>
      <c r="M47" s="31"/>
      <c r="N47" s="31"/>
      <c r="O47" s="31"/>
      <c r="P47" s="19"/>
      <c r="Q47" s="31"/>
      <c r="R47" s="31"/>
      <c r="S47" s="31"/>
      <c r="T47" s="31"/>
      <c r="U47" s="23" t="s">
        <v>90</v>
      </c>
      <c r="V47" s="91">
        <f>D47*H47*3.4</f>
        <v>97804.739999999991</v>
      </c>
    </row>
    <row r="48" spans="1:25" ht="87.75" customHeight="1">
      <c r="A48" s="14">
        <v>37</v>
      </c>
      <c r="B48" s="15" t="s">
        <v>10</v>
      </c>
      <c r="C48" s="16" t="s">
        <v>7</v>
      </c>
      <c r="D48" s="17">
        <v>70000</v>
      </c>
      <c r="E48" s="17" t="s">
        <v>109</v>
      </c>
      <c r="F48" s="43"/>
      <c r="G48" s="49">
        <v>0.58763136901252122</v>
      </c>
      <c r="H48" s="30"/>
      <c r="I48" s="43"/>
      <c r="J48" s="43"/>
      <c r="K48" s="43"/>
      <c r="L48" s="31"/>
      <c r="M48" s="31"/>
      <c r="N48" s="31"/>
      <c r="O48" s="31"/>
      <c r="P48" s="92"/>
      <c r="Q48" s="31"/>
      <c r="R48" s="31"/>
      <c r="S48" s="31"/>
      <c r="T48" s="31"/>
      <c r="U48" s="23" t="s">
        <v>87</v>
      </c>
      <c r="V48" s="40">
        <f>D48*G48*3</f>
        <v>123402.58749262946</v>
      </c>
    </row>
    <row r="49" spans="1:25" ht="47.25" customHeight="1">
      <c r="A49" s="115">
        <v>38</v>
      </c>
      <c r="B49" s="15" t="s">
        <v>65</v>
      </c>
      <c r="C49" s="16" t="s">
        <v>4</v>
      </c>
      <c r="D49" s="17">
        <v>87600</v>
      </c>
      <c r="E49" s="17" t="s">
        <v>101</v>
      </c>
      <c r="F49" s="31"/>
      <c r="G49" s="93">
        <v>0.11404765495400392</v>
      </c>
      <c r="H49" s="70"/>
      <c r="I49" s="70"/>
      <c r="J49" s="70">
        <v>0.65</v>
      </c>
      <c r="K49" s="70"/>
      <c r="L49" s="70"/>
      <c r="M49" s="70"/>
      <c r="N49" s="70">
        <v>0.64</v>
      </c>
      <c r="O49" s="70"/>
      <c r="P49" s="70"/>
      <c r="Q49" s="70"/>
      <c r="R49" s="70"/>
      <c r="S49" s="70"/>
      <c r="T49" s="70"/>
      <c r="U49" s="121" t="s">
        <v>90</v>
      </c>
      <c r="V49" s="40">
        <f t="shared" ref="V49:V50" si="3">D49*G49*3</f>
        <v>29971.723721912233</v>
      </c>
    </row>
    <row r="50" spans="1:25" ht="54" customHeight="1">
      <c r="A50" s="116"/>
      <c r="B50" s="15" t="s">
        <v>66</v>
      </c>
      <c r="C50" s="16" t="s">
        <v>4</v>
      </c>
      <c r="D50" s="17">
        <v>251350</v>
      </c>
      <c r="E50" s="17" t="s">
        <v>101</v>
      </c>
      <c r="F50" s="31"/>
      <c r="G50" s="93">
        <v>0.22730357412155028</v>
      </c>
      <c r="H50" s="70"/>
      <c r="I50" s="70"/>
      <c r="J50" s="70">
        <v>1.1000000000000001</v>
      </c>
      <c r="K50" s="70"/>
      <c r="L50" s="70"/>
      <c r="M50" s="70"/>
      <c r="N50" s="70">
        <v>1.1399999999999999</v>
      </c>
      <c r="O50" s="70"/>
      <c r="P50" s="70"/>
      <c r="Q50" s="70"/>
      <c r="R50" s="70"/>
      <c r="S50" s="70"/>
      <c r="T50" s="70"/>
      <c r="U50" s="123"/>
      <c r="V50" s="40">
        <f t="shared" si="3"/>
        <v>171398.260066355</v>
      </c>
    </row>
    <row r="51" spans="1:25" ht="15.75" customHeight="1">
      <c r="A51" s="118">
        <v>39</v>
      </c>
      <c r="B51" s="113" t="s">
        <v>67</v>
      </c>
      <c r="C51" s="114" t="s">
        <v>23</v>
      </c>
      <c r="D51" s="17">
        <v>38776</v>
      </c>
      <c r="E51" s="17" t="s">
        <v>113</v>
      </c>
      <c r="F51" s="31"/>
      <c r="G51" s="31"/>
      <c r="H51" s="64">
        <v>0.70830862489293001</v>
      </c>
      <c r="I51" s="31"/>
      <c r="J51" s="31"/>
      <c r="K51" s="78"/>
      <c r="L51" s="78"/>
      <c r="M51" s="31"/>
      <c r="N51" s="31"/>
      <c r="O51" s="31"/>
      <c r="P51" s="31"/>
      <c r="Q51" s="31"/>
      <c r="R51" s="31"/>
      <c r="S51" s="70">
        <v>0.73</v>
      </c>
      <c r="T51" s="31"/>
      <c r="U51" s="23" t="s">
        <v>83</v>
      </c>
      <c r="V51" s="24">
        <f>D51*H51*3.4</f>
        <v>93382.275812084059</v>
      </c>
      <c r="Y51" s="7"/>
    </row>
    <row r="52" spans="1:25" ht="18.75" customHeight="1">
      <c r="A52" s="118"/>
      <c r="B52" s="113"/>
      <c r="C52" s="114"/>
      <c r="D52" s="17">
        <v>73548</v>
      </c>
      <c r="E52" s="17" t="s">
        <v>113</v>
      </c>
      <c r="F52" s="31"/>
      <c r="G52" s="31"/>
      <c r="H52" s="64">
        <v>0.22731709165184158</v>
      </c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70">
        <v>0.26</v>
      </c>
      <c r="T52" s="31"/>
      <c r="U52" s="23" t="s">
        <v>84</v>
      </c>
      <c r="V52" s="24">
        <f>D52*H52*3.4</f>
        <v>56843.639353152794</v>
      </c>
      <c r="Y52" s="8"/>
    </row>
    <row r="53" spans="1:25" ht="145.5" customHeight="1">
      <c r="A53" s="116"/>
      <c r="B53" s="113"/>
      <c r="C53" s="114"/>
      <c r="D53" s="17">
        <v>1500000</v>
      </c>
      <c r="E53" s="17" t="s">
        <v>113</v>
      </c>
      <c r="F53" s="19"/>
      <c r="G53" s="19"/>
      <c r="H53" s="19">
        <v>0.10212822033339922</v>
      </c>
      <c r="I53" s="19"/>
      <c r="J53" s="19"/>
      <c r="K53" s="19"/>
      <c r="L53" s="94"/>
      <c r="M53" s="19"/>
      <c r="N53" s="19"/>
      <c r="O53" s="19"/>
      <c r="P53" s="19"/>
      <c r="Q53" s="19"/>
      <c r="R53" s="19"/>
      <c r="S53" s="19">
        <v>0.2</v>
      </c>
      <c r="T53" s="19"/>
      <c r="U53" s="27" t="s">
        <v>94</v>
      </c>
      <c r="V53" s="71">
        <f>D53*S53*3.4</f>
        <v>1020000</v>
      </c>
      <c r="W53" s="7"/>
      <c r="X53" s="8"/>
    </row>
    <row r="54" spans="1:25" ht="108.75" customHeight="1">
      <c r="A54" s="14">
        <v>40</v>
      </c>
      <c r="B54" s="15" t="s">
        <v>68</v>
      </c>
      <c r="C54" s="16" t="s">
        <v>6</v>
      </c>
      <c r="D54" s="17">
        <v>24000</v>
      </c>
      <c r="E54" s="107" t="s">
        <v>106</v>
      </c>
      <c r="F54" s="31"/>
      <c r="G54" s="41">
        <v>15.08</v>
      </c>
      <c r="H54" s="62"/>
      <c r="I54" s="62"/>
      <c r="J54" s="62"/>
      <c r="K54" s="62"/>
      <c r="L54" s="62"/>
      <c r="M54" s="62"/>
      <c r="N54" s="62"/>
      <c r="O54" s="62"/>
      <c r="P54" s="62"/>
      <c r="Q54" s="62">
        <v>15.1</v>
      </c>
      <c r="R54" s="62"/>
      <c r="S54" s="62"/>
      <c r="T54" s="62"/>
      <c r="U54" s="23" t="s">
        <v>90</v>
      </c>
      <c r="V54" s="95">
        <f>D54*G54*3</f>
        <v>1085760</v>
      </c>
      <c r="Y54"/>
    </row>
    <row r="55" spans="1:25" ht="56.25">
      <c r="A55" s="14">
        <v>41</v>
      </c>
      <c r="B55" s="15" t="s">
        <v>14</v>
      </c>
      <c r="C55" s="16" t="s">
        <v>69</v>
      </c>
      <c r="D55" s="17">
        <v>88160</v>
      </c>
      <c r="E55" s="107" t="s">
        <v>110</v>
      </c>
      <c r="F55" s="93">
        <v>0.79300000000000004</v>
      </c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23" t="s">
        <v>92</v>
      </c>
      <c r="V55" s="24">
        <f>D55*F55</f>
        <v>69910.880000000005</v>
      </c>
    </row>
    <row r="56" spans="1:25" ht="60" customHeight="1">
      <c r="A56" s="14">
        <v>42</v>
      </c>
      <c r="B56" s="15" t="s">
        <v>11</v>
      </c>
      <c r="C56" s="16" t="s">
        <v>12</v>
      </c>
      <c r="D56" s="17">
        <v>6050000</v>
      </c>
      <c r="E56" s="17" t="s">
        <v>114</v>
      </c>
      <c r="F56" s="93">
        <v>3.8640000000000001E-2</v>
      </c>
      <c r="G56" s="96"/>
      <c r="H56" s="70"/>
      <c r="I56" s="70"/>
      <c r="J56" s="70"/>
      <c r="K56" s="70"/>
      <c r="L56" s="96">
        <v>4.1700000000000001E-2</v>
      </c>
      <c r="M56" s="31"/>
      <c r="N56" s="31"/>
      <c r="O56" s="31"/>
      <c r="P56" s="31"/>
      <c r="Q56" s="31"/>
      <c r="R56" s="31"/>
      <c r="S56" s="31"/>
      <c r="T56" s="31"/>
      <c r="U56" s="23" t="s">
        <v>95</v>
      </c>
      <c r="V56" s="38">
        <f>F56*D56</f>
        <v>233772</v>
      </c>
    </row>
    <row r="57" spans="1:25">
      <c r="A57" s="97"/>
      <c r="B57" s="98"/>
      <c r="C57" s="99"/>
      <c r="D57" s="97"/>
      <c r="E57" s="97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1"/>
    </row>
    <row r="60" spans="1:25" ht="15">
      <c r="L60"/>
    </row>
    <row r="61" spans="1:25">
      <c r="H61" s="7"/>
      <c r="O61" s="7"/>
    </row>
    <row r="62" spans="1:25">
      <c r="W62" s="8"/>
    </row>
    <row r="63" spans="1:25" ht="15">
      <c r="G63"/>
    </row>
    <row r="65" spans="16:18">
      <c r="R65" s="8"/>
    </row>
    <row r="66" spans="16:18">
      <c r="R66" s="8"/>
    </row>
    <row r="70" spans="16:18">
      <c r="P70" s="8"/>
    </row>
    <row r="83" spans="19:19">
      <c r="S83" s="7"/>
    </row>
  </sheetData>
  <autoFilter ref="B2:B70"/>
  <mergeCells count="25">
    <mergeCell ref="U34:U35"/>
    <mergeCell ref="U43:U45"/>
    <mergeCell ref="U49:U50"/>
    <mergeCell ref="U7:U8"/>
    <mergeCell ref="U11:U12"/>
    <mergeCell ref="U15:U16"/>
    <mergeCell ref="U18:U19"/>
    <mergeCell ref="B51:B53"/>
    <mergeCell ref="C51:C53"/>
    <mergeCell ref="A7:A8"/>
    <mergeCell ref="A11:A12"/>
    <mergeCell ref="A15:A16"/>
    <mergeCell ref="A18:A19"/>
    <mergeCell ref="A21:A22"/>
    <mergeCell ref="A30:A31"/>
    <mergeCell ref="A43:A45"/>
    <mergeCell ref="A49:A50"/>
    <mergeCell ref="A51:A53"/>
    <mergeCell ref="B2:B3"/>
    <mergeCell ref="C2:C3"/>
    <mergeCell ref="D2:D3"/>
    <mergeCell ref="U2:U3"/>
    <mergeCell ref="V2:V3"/>
    <mergeCell ref="F2:H2"/>
    <mergeCell ref="I3:J3"/>
  </mergeCells>
  <pageMargins left="0.7" right="0.7" top="0.75" bottom="0.75" header="0.3" footer="0.3"/>
  <pageSetup orientation="landscape" r:id="rId1"/>
  <ignoredErrors>
    <ignoredError sqref="V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I23" sqref="I23"/>
    </sheetView>
  </sheetViews>
  <sheetFormatPr defaultRowHeight="15"/>
  <cols>
    <col min="1" max="1" width="20" customWidth="1"/>
    <col min="14" max="14" width="29.5703125" customWidth="1"/>
    <col min="15" max="15" width="16.5703125" customWidth="1"/>
  </cols>
  <sheetData>
    <row r="1" spans="1:15" ht="15.75" thickBot="1">
      <c r="A1" s="2" t="e">
        <f>#REF!*3.0102</f>
        <v>#REF!</v>
      </c>
    </row>
    <row r="6" spans="1:15">
      <c r="D6" s="3">
        <v>619496.14980000001</v>
      </c>
    </row>
    <row r="7" spans="1:15">
      <c r="O7">
        <v>0.25059999999999999</v>
      </c>
    </row>
    <row r="13" spans="1:15">
      <c r="B13">
        <v>8.9179999999999995E-2</v>
      </c>
      <c r="E13">
        <f>B13/B14</f>
        <v>2.7106382978723403E-2</v>
      </c>
    </row>
    <row r="14" spans="1:15">
      <c r="B14">
        <f>3.29</f>
        <v>3.29</v>
      </c>
    </row>
    <row r="18" spans="5:15">
      <c r="E18">
        <f>B13/2.97</f>
        <v>3.0026936026936023E-2</v>
      </c>
    </row>
    <row r="25" spans="5:15">
      <c r="E25">
        <v>3.8640000000000001E-2</v>
      </c>
    </row>
    <row r="27" spans="5:15">
      <c r="M27">
        <v>0.25059999999999999</v>
      </c>
      <c r="O27">
        <f>M29*M27</f>
        <v>103222.14</v>
      </c>
    </row>
    <row r="29" spans="5:15">
      <c r="M29">
        <v>411900</v>
      </c>
    </row>
    <row r="31" spans="5:15">
      <c r="N31">
        <v>0.25055068284672999</v>
      </c>
      <c r="O31">
        <f>M29*N31</f>
        <v>103201.82626456808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სპეც.მედ.2019</vt:lpstr>
      <vt:lpstr>Sheet1</vt:lpstr>
      <vt:lpstr>სპეც.მედ.2019!OLE_LINK3</vt:lpstr>
      <vt:lpstr>სპეც.მედ.2019!OLE_LINK5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Besik Datukishvili</cp:lastModifiedBy>
  <cp:lastPrinted>2019-11-18T10:45:55Z</cp:lastPrinted>
  <dcterms:created xsi:type="dcterms:W3CDTF">2014-10-07T06:00:31Z</dcterms:created>
  <dcterms:modified xsi:type="dcterms:W3CDTF">2019-12-06T08:12:16Z</dcterms:modified>
</cp:coreProperties>
</file>